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Industrial Sector\"/>
    </mc:Choice>
  </mc:AlternateContent>
  <xr:revisionPtr revIDLastSave="0" documentId="13_ncr:1_{75FFA901-959A-49EF-8A75-4EF64C0CF165}" xr6:coauthVersionLast="36" xr6:coauthVersionMax="36" xr10:uidLastSave="{00000000-0000-0000-0000-000000000000}"/>
  <bookViews>
    <workbookView xWindow="0" yWindow="0" windowWidth="19200" windowHeight="10965" activeTab="1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C31" i="2" l="1"/>
  <c r="F31" i="2"/>
  <c r="G31" i="2"/>
  <c r="H31" i="2"/>
  <c r="B31" i="2"/>
  <c r="C30" i="2"/>
  <c r="D30" i="2"/>
  <c r="E30" i="2"/>
  <c r="F30" i="2"/>
  <c r="G30" i="2"/>
  <c r="H30" i="2"/>
  <c r="B30" i="2"/>
  <c r="C27" i="2"/>
  <c r="D27" i="2"/>
  <c r="E27" i="2"/>
  <c r="F27" i="2"/>
  <c r="G27" i="2"/>
  <c r="H27" i="2"/>
  <c r="B27" i="2"/>
  <c r="C24" i="2"/>
  <c r="D24" i="2"/>
  <c r="E24" i="2"/>
  <c r="F24" i="2"/>
  <c r="G24" i="2"/>
  <c r="H24" i="2"/>
  <c r="B24" i="2"/>
  <c r="C21" i="2"/>
  <c r="D21" i="2"/>
  <c r="E21" i="2"/>
  <c r="F21" i="2"/>
  <c r="G21" i="2"/>
  <c r="H21" i="2"/>
  <c r="B21" i="2"/>
  <c r="C20" i="2"/>
  <c r="D20" i="2"/>
  <c r="E20" i="2"/>
  <c r="F20" i="2"/>
  <c r="G20" i="2"/>
  <c r="H20" i="2"/>
  <c r="C19" i="2"/>
  <c r="D19" i="2"/>
  <c r="E19" i="2"/>
  <c r="F19" i="2"/>
  <c r="G19" i="2"/>
  <c r="H19" i="2"/>
  <c r="B19" i="2"/>
  <c r="C18" i="2"/>
  <c r="D18" i="2"/>
  <c r="E18" i="2"/>
  <c r="F18" i="2"/>
  <c r="G18" i="2"/>
  <c r="H18" i="2"/>
  <c r="B18" i="2"/>
  <c r="H26" i="2" l="1"/>
  <c r="H25" i="2"/>
  <c r="B17" i="2" l="1"/>
  <c r="C33" i="2" l="1"/>
  <c r="D33" i="2"/>
  <c r="E33" i="2"/>
  <c r="F33" i="2"/>
  <c r="G33" i="2"/>
  <c r="H33" i="2"/>
  <c r="C34" i="2"/>
  <c r="D34" i="2"/>
  <c r="E34" i="2"/>
  <c r="F34" i="2"/>
  <c r="G34" i="2"/>
  <c r="H34" i="2"/>
  <c r="C37" i="2"/>
  <c r="D37" i="2"/>
  <c r="E37" i="2"/>
  <c r="F37" i="2"/>
  <c r="G37" i="2"/>
  <c r="H37" i="2"/>
  <c r="C38" i="2"/>
  <c r="C35" i="2" s="1"/>
  <c r="D38" i="2"/>
  <c r="D35" i="2" s="1"/>
  <c r="E38" i="2"/>
  <c r="E35" i="2" s="1"/>
  <c r="F38" i="2"/>
  <c r="F35" i="2" s="1"/>
  <c r="G38" i="2"/>
  <c r="G35" i="2" s="1"/>
  <c r="H38" i="2"/>
  <c r="H35" i="2" s="1"/>
  <c r="B38" i="2"/>
  <c r="B35" i="2" s="1"/>
  <c r="B37" i="2"/>
  <c r="B34" i="2"/>
  <c r="B33" i="2"/>
  <c r="C29" i="2"/>
  <c r="D29" i="2"/>
  <c r="E29" i="2"/>
  <c r="F29" i="2"/>
  <c r="G29" i="2"/>
  <c r="H29" i="2"/>
  <c r="B29" i="2"/>
  <c r="C23" i="2"/>
  <c r="D23" i="2"/>
  <c r="E23" i="2"/>
  <c r="F23" i="2"/>
  <c r="G23" i="2"/>
  <c r="H23" i="2"/>
  <c r="C25" i="2"/>
  <c r="D25" i="2"/>
  <c r="E25" i="2"/>
  <c r="F25" i="2"/>
  <c r="G25" i="2"/>
  <c r="C26" i="2"/>
  <c r="D26" i="2"/>
  <c r="E26" i="2"/>
  <c r="F26" i="2"/>
  <c r="G26" i="2"/>
  <c r="B25" i="2"/>
  <c r="B26" i="2"/>
  <c r="B23" i="2"/>
  <c r="C17" i="2"/>
  <c r="D17" i="2"/>
  <c r="E17" i="2"/>
  <c r="F17" i="2"/>
  <c r="G17" i="2"/>
  <c r="H17" i="2"/>
</calcChain>
</file>

<file path=xl/sharedStrings.xml><?xml version="1.0" encoding="utf-8"?>
<sst xmlns="http://schemas.openxmlformats.org/spreadsheetml/2006/main" count="261" uniqueCount="242">
  <si>
    <t>GENERAL INVESTMENT</t>
  </si>
  <si>
    <t>JORDAN DAIRY</t>
  </si>
  <si>
    <t>JORDAN POULTRY PROCESSING &amp; MARKETING</t>
  </si>
  <si>
    <t>JORDAN VEGETABLE OIL INDUSTRIES</t>
  </si>
  <si>
    <t>NUTRI DAR</t>
  </si>
  <si>
    <t>SINIORA FOOD INDUSTRIES PLC</t>
  </si>
  <si>
    <t>UNIVERSAL MODERN INDUSTRIES</t>
  </si>
  <si>
    <t>الآلبان الأردنية</t>
  </si>
  <si>
    <t>الأردنية لتجهيز وتسويق الدواجن ومنتجاتها</t>
  </si>
  <si>
    <t>الاستثمارات العامة</t>
  </si>
  <si>
    <t>العالمية الحديثة للزيوت النباتية</t>
  </si>
  <si>
    <t>دار الغذاء</t>
  </si>
  <si>
    <t>سنيورة للصناعات الغذائية</t>
  </si>
  <si>
    <t>مصانع الزيوت النباتية الأردنية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</si>
  <si>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</si>
  <si>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</si>
  <si>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</si>
  <si>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</si>
  <si>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</si>
  <si>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</si>
  <si>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</si>
  <si>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</si>
  <si>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</si>
  <si>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</si>
  <si>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-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</si>
  <si>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</si>
  <si>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</si>
  <si>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</si>
  <si>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</si>
  <si>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</si>
  <si>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</si>
  <si>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</si>
  <si>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</si>
  <si>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</si>
  <si>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</si>
  <si>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</si>
  <si>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</si>
  <si>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</si>
  <si>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</si>
  <si>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</si>
  <si>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</si>
  <si>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</si>
  <si>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</si>
  <si>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</si>
  <si>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</si>
  <si>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</si>
  <si>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</si>
  <si>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</si>
  <si>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</si>
  <si>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</si>
  <si>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</si>
  <si>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</si>
  <si>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</si>
  <si>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</si>
  <si>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</si>
  <si>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</si>
  <si>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</si>
  <si>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</si>
  <si>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</si>
  <si>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</si>
  <si>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</si>
  <si>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</si>
  <si>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</si>
  <si>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</si>
  <si>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</si>
  <si>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</si>
  <si>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</si>
  <si>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</si>
  <si>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صافي الربح الى المبيعات %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</si>
  <si>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</si>
  <si>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</si>
  <si>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</si>
  <si>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</si>
  <si>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</si>
  <si>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</si>
  <si>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الممتلكات والآلات والمعدات</t>
  </si>
  <si>
    <t>مشاريع تحت التنفيذ</t>
  </si>
  <si>
    <t>الاستثمارات العقارية</t>
  </si>
  <si>
    <t>الموجودات البيولوجية غير المتداولة</t>
  </si>
  <si>
    <t>موجودات غير ملموسة</t>
  </si>
  <si>
    <t>موجودات مالية بالقيمة العادلة من خلال الدخل الشامل الاخر</t>
  </si>
  <si>
    <t>الموجودات المالية بالتكلفة المظفأة</t>
  </si>
  <si>
    <t>الموجودات الضريبية المؤجلة</t>
  </si>
  <si>
    <t>الذمم التجارية والذمم الأخرى المدينة غير المتداولة</t>
  </si>
  <si>
    <t>الجزء غير المتداول من العقارات المؤجرة تمويليا</t>
  </si>
  <si>
    <t>موجودات المشتقات المالية غير المتداولة</t>
  </si>
  <si>
    <t>موجودات غير متداولة أخرى</t>
  </si>
  <si>
    <t>إجمالي الموجودات غير المتداولة</t>
  </si>
  <si>
    <t>النقد في الصندوق ولدى البنوك</t>
  </si>
  <si>
    <t>الذمم التجارية والذمم الأخرى المدينة المتداولة</t>
  </si>
  <si>
    <t>الذمم المدينة المتداولة المستحقة من أطراف ذات علاقة</t>
  </si>
  <si>
    <t>المخزون</t>
  </si>
  <si>
    <t>قطع غيار</t>
  </si>
  <si>
    <t>موجودات مالية بالقيمة العادلة من خلال قائمة الدخل</t>
  </si>
  <si>
    <t>موجودات متداولة أخرى</t>
  </si>
  <si>
    <t>المجموع</t>
  </si>
  <si>
    <t>إجمالي الموجودات المتداولة</t>
  </si>
  <si>
    <t>مجموع الموجودات</t>
  </si>
  <si>
    <t>رأس المال المكتتب به (المدفوع)</t>
  </si>
  <si>
    <t>الأرباح (الخسائر) المدورة</t>
  </si>
  <si>
    <t>علاوة إصدار</t>
  </si>
  <si>
    <t>احتياطي اجباري</t>
  </si>
  <si>
    <t>إحتياطي اختياري</t>
  </si>
  <si>
    <t>إحتياطي القيمة العادلة</t>
  </si>
  <si>
    <t>احتياطي التغير في قيمة فروقات أسعار العملة الأجنبية</t>
  </si>
  <si>
    <t>حصص ملكية أخرى</t>
  </si>
  <si>
    <t>إجمالي حقوق الملكية المنسوبة إلى مالكي الشركة الأم</t>
  </si>
  <si>
    <t>حقوق غير المسيطرين</t>
  </si>
  <si>
    <t>إجمالي حقوق الملكية</t>
  </si>
  <si>
    <t>الذمم التجارية والذمم الأخرى الدائنة غير المتداولة</t>
  </si>
  <si>
    <t>الذمم الدائنة غير المتداولة لأطراف ذات علاقة</t>
  </si>
  <si>
    <t>المخصصات غير المتداولة</t>
  </si>
  <si>
    <t>الاقتراضات غير متداولة</t>
  </si>
  <si>
    <t>قروض دائنة طويلة الاجل</t>
  </si>
  <si>
    <t>مطلوبات ضريبية مؤجلة</t>
  </si>
  <si>
    <t>مطلوبات التأجير التمويلي غير المتداولة</t>
  </si>
  <si>
    <t>مطلوبات غير متداولة أخرى</t>
  </si>
  <si>
    <t>إجمالي المطلوبات غير المتداولة</t>
  </si>
  <si>
    <t>الذمم التجارية والذمم الأخرى الدائنة</t>
  </si>
  <si>
    <t>الذمم الدائنة المتداولة إلى أطراف ذات العلاقة</t>
  </si>
  <si>
    <t>المخصصات المتداولة</t>
  </si>
  <si>
    <t>قروض قصيرة الأجل دائنة</t>
  </si>
  <si>
    <t>الاقتراضات المتداولة</t>
  </si>
  <si>
    <t>مخصص ضريبة دخل</t>
  </si>
  <si>
    <t>مطلوبات التأجير التمويلي المتداولة</t>
  </si>
  <si>
    <t>مطلوبات متداولة أخرى</t>
  </si>
  <si>
    <t>إجمالي المطلوبات المتداولة</t>
  </si>
  <si>
    <t>مجموع المطلوبات</t>
  </si>
  <si>
    <t>إجمالي المطلوبات وحقوق الملكية</t>
  </si>
  <si>
    <t>الإيرادات</t>
  </si>
  <si>
    <t>تكلفة المبيعات</t>
  </si>
  <si>
    <t>ايرادات تشغيلية اخرى</t>
  </si>
  <si>
    <t>مجمل الربح</t>
  </si>
  <si>
    <t>الإيرادات الأخرى</t>
  </si>
  <si>
    <t>المصاريف الادارية والعمومية</t>
  </si>
  <si>
    <t>مصاريف بيع وتوزيع</t>
  </si>
  <si>
    <t>مصاريف بحث وتطوير</t>
  </si>
  <si>
    <t>مصاريف اخرى</t>
  </si>
  <si>
    <t>الربح التشغيلي</t>
  </si>
  <si>
    <t>تكاليف التمويل</t>
  </si>
  <si>
    <t>صافي دخل (مصروف) التمويل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</si>
  <si>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</si>
  <si>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</si>
  <si>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</si>
  <si>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</t>
  </si>
  <si>
    <t>الربح (الخسارة)، المنسوب إلى مساهمي الشركة</t>
  </si>
  <si>
    <t>صافي التدفق النقدي من (المستخدم في) الانشطة الإستثمارية</t>
  </si>
  <si>
    <t>صافي التدفقات النقدي من (المستخدم في) الانشطة التمويلية</t>
  </si>
  <si>
    <t>النقد وما في حكمه في بداية الفترة</t>
  </si>
  <si>
    <t>Non-current derivative financial assets</t>
  </si>
  <si>
    <t>Deferred tax liabilities</t>
  </si>
  <si>
    <t/>
  </si>
  <si>
    <t>الربح (الخسارة)، المنسوب إلى حقوق غير المسيطرين</t>
  </si>
  <si>
    <t>النقد وما في حكمه في نهاية الفترة</t>
  </si>
  <si>
    <t>Property, plant and equipment</t>
  </si>
  <si>
    <t>Projects in progress</t>
  </si>
  <si>
    <t>Investment property</t>
  </si>
  <si>
    <t>Non-current biological assets</t>
  </si>
  <si>
    <t>Intangible assets</t>
  </si>
  <si>
    <t>Financial assets at fair value through other comprehensive income</t>
  </si>
  <si>
    <t>Financial assets at amortized cost</t>
  </si>
  <si>
    <t>Deferred tax assets</t>
  </si>
  <si>
    <t>Trade and other non-current receivables</t>
  </si>
  <si>
    <t>Long-term property under finance lease</t>
  </si>
  <si>
    <t>Other non-current assets</t>
  </si>
  <si>
    <t>Total non-current assets</t>
  </si>
  <si>
    <t>Cash and banks balances</t>
  </si>
  <si>
    <t>Trade and other current receivables</t>
  </si>
  <si>
    <t>Current receivables due from related parties</t>
  </si>
  <si>
    <t>Inventories</t>
  </si>
  <si>
    <t>Spare parts</t>
  </si>
  <si>
    <t>Financial assets at fair value through profit or loss</t>
  </si>
  <si>
    <t>Other current assets</t>
  </si>
  <si>
    <t>Total</t>
  </si>
  <si>
    <t>Total current assets</t>
  </si>
  <si>
    <t>Total assets</t>
  </si>
  <si>
    <t>Paid-up capital</t>
  </si>
  <si>
    <t>Retained earnings (accumulated losses)</t>
  </si>
  <si>
    <t>Share premium</t>
  </si>
  <si>
    <t>Statutory reserve</t>
  </si>
  <si>
    <t>Voluntary reserve</t>
  </si>
  <si>
    <t>Fair value reserve</t>
  </si>
  <si>
    <t>Reserve of change in value of foreign currency basis spreads</t>
  </si>
  <si>
    <t>Other equity interest</t>
  </si>
  <si>
    <t>Total equity attributable to owners of parent</t>
  </si>
  <si>
    <t>Non-controlling interests</t>
  </si>
  <si>
    <t>Total equity</t>
  </si>
  <si>
    <t>Trade and other non-current payables</t>
  </si>
  <si>
    <t>Non-current payables to related parties</t>
  </si>
  <si>
    <t>Non-current provisions</t>
  </si>
  <si>
    <t>Non-current borrowings</t>
  </si>
  <si>
    <t>Long term loans payable</t>
  </si>
  <si>
    <t>Non-current finance lease obligation</t>
  </si>
  <si>
    <t>Other non-current liabilities</t>
  </si>
  <si>
    <t>Total non-current liabilities</t>
  </si>
  <si>
    <t>Trade and other current payables</t>
  </si>
  <si>
    <t>Current payables to related parties</t>
  </si>
  <si>
    <t>Current provisions</t>
  </si>
  <si>
    <t>Short term loans payables</t>
  </si>
  <si>
    <t>Current borrowings</t>
  </si>
  <si>
    <t>Income tax provision</t>
  </si>
  <si>
    <t>Current finance lease obligation</t>
  </si>
  <si>
    <t>Other current liabilities</t>
  </si>
  <si>
    <t>Total current liabilities</t>
  </si>
  <si>
    <t>Total liabilities</t>
  </si>
  <si>
    <t>Total equity and liabilities</t>
  </si>
  <si>
    <t>Revenue</t>
  </si>
  <si>
    <t>Cost of revenues</t>
  </si>
  <si>
    <t>Other operating income</t>
  </si>
  <si>
    <t>Gross profit</t>
  </si>
  <si>
    <t>Other income</t>
  </si>
  <si>
    <t>General and administrative expense</t>
  </si>
  <si>
    <t>Selling and distribution expenses</t>
  </si>
  <si>
    <t>Research and development expenses</t>
  </si>
  <si>
    <t>Other expenses</t>
  </si>
  <si>
    <t>Operating profit</t>
  </si>
  <si>
    <t>Finance costs</t>
  </si>
  <si>
    <t>Net finance income (cost)</t>
  </si>
  <si>
    <t>Profit (loss) before tax from continuous operations</t>
  </si>
  <si>
    <t>Income Tax Expense</t>
  </si>
  <si>
    <t>Profit (loss) from continuing operations</t>
  </si>
  <si>
    <t>Profit (loss)</t>
  </si>
  <si>
    <t>Profit (loss), attributable to owners</t>
  </si>
  <si>
    <t>Profit (loss), attributable to non-controlling interests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</si>
  <si>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</si>
  <si>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</si>
  <si>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</si>
  <si>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</si>
  <si>
    <t>الربح (الخسارة) من العمليات المتوقفة</t>
  </si>
  <si>
    <t>Profit (loss) from discontinued operations</t>
  </si>
  <si>
    <t>Assets held for sale</t>
  </si>
  <si>
    <t>Liabilities included in disposal groups classified as held for sale</t>
  </si>
  <si>
    <t>Net cash flows from (used in) operating activities</t>
  </si>
  <si>
    <t>موجودات محتفظ بها للبيع</t>
  </si>
  <si>
    <t>المطلوبات المدرجة في مجموعات التصرف المصنفة على أنه محتفظ بها برسم البيع</t>
  </si>
  <si>
    <t>صافي التدفقات النقدية من (المستخدم في) عمليات التشغيل</t>
  </si>
  <si>
    <t>Annual Financial Data for the Year 2024</t>
  </si>
  <si>
    <t>البيانات المالية السنوية لعام 2024</t>
  </si>
  <si>
    <t>(سعر الاغلاق (دينار*</t>
  </si>
  <si>
    <t>*Closing Price (JD)</t>
  </si>
  <si>
    <t>*Reflects the listed company's last closing price, regardless of whether this price was registered in the listed or unlisted securities market.</t>
  </si>
  <si>
    <t>*يعكس آخر سعر للشركة المدرجة بغض النظر فيما إذا تم تسجيل هذا السعر في سوق الأوراق المالية المدرجة أو غير المدرجة.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</si>
</sst>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dd\-mm\-yyyy"/>
    <numFmt numFmtId="166" formatCode="0.00000"/>
    <numFmt numFmtId="167" formatCode="_(* #,##0_);_(* \(#,##0\);_(* &quot;-&quot;??_);_(@_)"/>
  </numFmts>
  <fonts count="6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1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Fill="1" applyBorder="1"/>
    <xf numFmtId="0" fontId="1" fillId="0" borderId="0" xfId="0" applyFont="1" applyFill="1"/>
    <xf numFmtId="0" fontId="2" fillId="0" borderId="0" xfId="0" applyFont="1"/>
    <xf numFmtId="0" fontId="3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166" fontId="0" fillId="0" borderId="0" xfId="0" applyNumberFormat="1"/>
    <xf numFmtId="0" fontId="0" fillId="0" borderId="0" xfId="0" applyFill="1" applyBorder="1"/>
    <xf numFmtId="0" fontId="0" fillId="0" borderId="0" xfId="0" applyNumberFormat="1" applyFill="1" applyBorder="1"/>
    <xf numFmtId="0" fontId="0" fillId="0" borderId="9" xfId="0" applyNumberFormat="1" applyBorder="1"/>
    <xf numFmtId="0" fontId="0" fillId="0" borderId="10" xfId="0" applyNumberFormat="1" applyBorder="1"/>
    <xf numFmtId="2" fontId="0" fillId="0" borderId="0" xfId="0" applyNumberFormat="1"/>
    <xf numFmtId="167" fontId="0" fillId="0" borderId="0" xfId="0" applyNumberFormat="1" applyFill="1" applyBorder="1"/>
    <xf numFmtId="0" fontId="0" fillId="0" borderId="10" xfId="1" applyNumberFormat="1" applyFont="1" applyBorder="1"/>
    <xf numFmtId="0" fontId="0" fillId="0" borderId="1" xfId="1" applyNumberFormat="1" applyFont="1" applyBorder="1"/>
    <xf numFmtId="0" fontId="0" fillId="3" borderId="1" xfId="1" applyNumberFormat="1" applyFont="1" applyFill="1" applyBorder="1"/>
    <xf numFmtId="0" fontId="0" fillId="3" borderId="9" xfId="1" applyNumberFormat="1" applyFont="1" applyFill="1" applyBorder="1"/>
    <xf numFmtId="164" fontId="0" fillId="0" borderId="0" xfId="0" applyNumberFormat="1"/>
    <xf numFmtId="0" fontId="0" fillId="0" borderId="0" xfId="0" applyAlignment="1">
      <alignment horizontal="right" vertical="center" wrapText="1" readingOrder="2"/>
    </xf>
    <xf numFmtId="0" fontId="0" fillId="0" borderId="0" xfId="0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15</xdr:col>
      <xdr:colOff>171450</xdr:colOff>
      <xdr:row>3</xdr:row>
      <xdr:rowOff>9525</xdr:rowOff>
    </xdr:to>
    <xdr:pic>
      <xdr:nvPicPr>
        <xdr:cNvPr id="1040" name="Picture 1">
          <a:extLst>
            <a:ext uri="{FF2B5EF4-FFF2-40B4-BE49-F238E27FC236}">
              <a16:creationId xmlns:a16="http://schemas.microsoft.com/office/drawing/2014/main" id="{0BE1A4D3-2B01-4B57-B895-AFA838BC42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8407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I97"/>
  <sheetViews>
    <sheetView zoomScaleNormal="100" workbookViewId="0">
      <selection activeCell="D7" sqref="D7"/>
    </sheetView>
  </sheetViews>
  <sheetFormatPr defaultRowHeight="12.75" x14ac:dyDescent="0.2"/>
  <cols>
    <col min="1" max="1" width="57.42578125" bestFit="1" customWidth="1"/>
    <col min="2" max="8" width="15.7109375" customWidth="1"/>
    <col min="9" max="9" width="45" bestFit="1" customWidth="1"/>
    <col min="10" max="10" width="51.85546875" bestFit="1" customWidth="1"/>
  </cols>
  <sheetData>
    <row r="7" spans="1:9" ht="15" x14ac:dyDescent="0.25">
      <c r="A7" s="10" t="s">
        <v>236</v>
      </c>
      <c r="I7" s="10" t="s">
        <v>237</v>
      </c>
    </row>
    <row r="9" spans="1:9" ht="38.25" x14ac:dyDescent="0.2">
      <c r="A9" s="3"/>
      <c r="B9" s="6" t="s">
        <v>8</v>
      </c>
      <c r="C9" s="6" t="s">
        <v>7</v>
      </c>
      <c r="D9" s="6" t="s">
        <v>9</v>
      </c>
      <c r="E9" s="6" t="s">
        <v>10</v>
      </c>
      <c r="F9" s="6" t="s">
        <v>11</v>
      </c>
      <c r="G9" s="6" t="s">
        <v>13</v>
      </c>
      <c r="H9" s="6" t="s">
        <v>12</v>
      </c>
      <c r="I9" s="3"/>
    </row>
    <row r="10" spans="1:9" ht="51" x14ac:dyDescent="0.2">
      <c r="A10" s="4"/>
      <c r="B10" s="6" t="s">
        <v>2</v>
      </c>
      <c r="C10" s="6" t="s">
        <v>1</v>
      </c>
      <c r="D10" s="6" t="s">
        <v>0</v>
      </c>
      <c r="E10" s="6" t="s">
        <v>6</v>
      </c>
      <c r="F10" s="6" t="s">
        <v>4</v>
      </c>
      <c r="G10" s="6" t="s">
        <v>3</v>
      </c>
      <c r="H10" s="6" t="s">
        <v>5</v>
      </c>
      <c r="I10" s="4"/>
    </row>
    <row r="11" spans="1:9" x14ac:dyDescent="0.2">
      <c r="A11" s="5"/>
      <c r="B11" s="6">
        <v>141002</v>
      </c>
      <c r="C11" s="6">
        <v>141004</v>
      </c>
      <c r="D11" s="6">
        <v>141029</v>
      </c>
      <c r="E11" s="6">
        <v>141052</v>
      </c>
      <c r="F11" s="6">
        <v>141094</v>
      </c>
      <c r="G11" s="6">
        <v>141141</v>
      </c>
      <c r="H11" s="6">
        <v>141222</v>
      </c>
      <c r="I11" s="5"/>
    </row>
    <row r="13" spans="1:9" x14ac:dyDescent="0.2">
      <c r="A13" s="7" t="s">
        <v>14</v>
      </c>
      <c r="I13" s="7" t="s">
        <v>15</v>
      </c>
    </row>
    <row r="14" spans="1:9" x14ac:dyDescent="0.2">
      <c r="A14" s="8" t="s">
        <v>154</v>
      </c>
      <c r="B14" s="2">
        <v>72504923</v>
      </c>
      <c r="C14" s="2">
        <v>10608980</v>
      </c>
      <c r="D14" s="2">
        <v>6627628</v>
      </c>
      <c r="E14" s="2">
        <v>560757</v>
      </c>
      <c r="F14" s="2">
        <v>2724127</v>
      </c>
      <c r="G14" s="2">
        <v>1248307</v>
      </c>
      <c r="H14" s="2">
        <v>51563223</v>
      </c>
      <c r="I14" s="1" t="s">
        <v>75</v>
      </c>
    </row>
    <row r="15" spans="1:9" x14ac:dyDescent="0.2">
      <c r="A15" s="8" t="s">
        <v>155</v>
      </c>
      <c r="B15" s="1">
        <v>0</v>
      </c>
      <c r="C15" s="2">
        <v>887686</v>
      </c>
      <c r="D15" s="1">
        <v>0</v>
      </c>
      <c r="E15" s="1">
        <v>0</v>
      </c>
      <c r="F15" s="1">
        <v>0</v>
      </c>
      <c r="G15" s="1">
        <v>0</v>
      </c>
      <c r="H15" s="2">
        <v>11745899</v>
      </c>
      <c r="I15" s="1" t="s">
        <v>76</v>
      </c>
    </row>
    <row r="16" spans="1:9" x14ac:dyDescent="0.2">
      <c r="A16" s="8" t="s">
        <v>156</v>
      </c>
      <c r="B16" s="1">
        <v>0</v>
      </c>
      <c r="C16" s="2">
        <v>511521</v>
      </c>
      <c r="D16" s="2">
        <v>248418</v>
      </c>
      <c r="E16" s="1">
        <v>0</v>
      </c>
      <c r="F16" s="1">
        <v>0</v>
      </c>
      <c r="G16" s="2">
        <v>0</v>
      </c>
      <c r="H16" s="1">
        <v>0</v>
      </c>
      <c r="I16" s="1" t="s">
        <v>77</v>
      </c>
    </row>
    <row r="17" spans="1:9" x14ac:dyDescent="0.2">
      <c r="A17" s="8" t="s">
        <v>157</v>
      </c>
      <c r="B17" s="1">
        <v>0</v>
      </c>
      <c r="C17" s="2">
        <v>7195300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 t="s">
        <v>78</v>
      </c>
    </row>
    <row r="18" spans="1:9" x14ac:dyDescent="0.2">
      <c r="A18" s="8" t="s">
        <v>158</v>
      </c>
      <c r="B18" s="1">
        <v>0</v>
      </c>
      <c r="C18" s="2">
        <v>0</v>
      </c>
      <c r="D18" s="2">
        <v>4821</v>
      </c>
      <c r="E18" s="2">
        <v>0</v>
      </c>
      <c r="F18" s="1">
        <v>0</v>
      </c>
      <c r="G18" s="1">
        <v>0</v>
      </c>
      <c r="H18" s="2">
        <v>21308632</v>
      </c>
      <c r="I18" s="1" t="s">
        <v>79</v>
      </c>
    </row>
    <row r="19" spans="1:9" x14ac:dyDescent="0.2">
      <c r="A19" s="8" t="s">
        <v>159</v>
      </c>
      <c r="B19" s="2">
        <v>20000</v>
      </c>
      <c r="C19" s="2">
        <v>0</v>
      </c>
      <c r="D19" s="2">
        <v>11655000</v>
      </c>
      <c r="E19" s="2">
        <v>24000</v>
      </c>
      <c r="F19" s="1">
        <v>0</v>
      </c>
      <c r="G19" s="2">
        <v>1173639</v>
      </c>
      <c r="H19" s="1">
        <v>0</v>
      </c>
      <c r="I19" s="1" t="s">
        <v>80</v>
      </c>
    </row>
    <row r="20" spans="1:9" x14ac:dyDescent="0.2">
      <c r="A20" s="8" t="s">
        <v>160</v>
      </c>
      <c r="B20" s="1">
        <v>0</v>
      </c>
      <c r="C20" s="2">
        <v>0</v>
      </c>
      <c r="D20" s="2">
        <v>300000</v>
      </c>
      <c r="E20" s="1">
        <v>0</v>
      </c>
      <c r="F20" s="1">
        <v>0</v>
      </c>
      <c r="G20" s="1">
        <v>0</v>
      </c>
      <c r="H20" s="1">
        <v>0</v>
      </c>
      <c r="I20" s="1" t="s">
        <v>81</v>
      </c>
    </row>
    <row r="21" spans="1:9" x14ac:dyDescent="0.2">
      <c r="A21" s="8" t="s">
        <v>161</v>
      </c>
      <c r="B21" s="1">
        <v>0</v>
      </c>
      <c r="C21" s="2">
        <v>0</v>
      </c>
      <c r="D21" s="2">
        <v>216449</v>
      </c>
      <c r="E21" s="1">
        <v>0</v>
      </c>
      <c r="F21" s="2">
        <v>337024</v>
      </c>
      <c r="G21" s="1">
        <v>0</v>
      </c>
      <c r="H21" s="2">
        <v>623794</v>
      </c>
      <c r="I21" s="1" t="s">
        <v>82</v>
      </c>
    </row>
    <row r="22" spans="1:9" x14ac:dyDescent="0.2">
      <c r="A22" s="8" t="s">
        <v>162</v>
      </c>
      <c r="B22" s="2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 t="s">
        <v>83</v>
      </c>
    </row>
    <row r="23" spans="1:9" x14ac:dyDescent="0.2">
      <c r="A23" s="8" t="s">
        <v>163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2">
        <v>4904324</v>
      </c>
      <c r="I23" s="1" t="s">
        <v>84</v>
      </c>
    </row>
    <row r="24" spans="1:9" x14ac:dyDescent="0.2">
      <c r="A24" s="8" t="s">
        <v>149</v>
      </c>
      <c r="B24" s="1">
        <v>0</v>
      </c>
      <c r="C24" s="2">
        <v>400000</v>
      </c>
      <c r="D24" s="1">
        <v>0</v>
      </c>
      <c r="E24" s="1">
        <v>0</v>
      </c>
      <c r="F24" s="1">
        <v>0</v>
      </c>
      <c r="G24" s="1">
        <v>0</v>
      </c>
      <c r="H24" s="2">
        <v>0</v>
      </c>
      <c r="I24" s="1" t="s">
        <v>85</v>
      </c>
    </row>
    <row r="25" spans="1:9" x14ac:dyDescent="0.2">
      <c r="A25" s="8" t="s">
        <v>164</v>
      </c>
      <c r="B25" s="1">
        <v>0</v>
      </c>
      <c r="C25" s="2">
        <v>234604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 t="s">
        <v>86</v>
      </c>
    </row>
    <row r="26" spans="1:9" x14ac:dyDescent="0.2">
      <c r="A26" s="8" t="s">
        <v>165</v>
      </c>
      <c r="B26" s="2">
        <v>72524923</v>
      </c>
      <c r="C26" s="2">
        <v>19838091</v>
      </c>
      <c r="D26" s="2">
        <v>19052316</v>
      </c>
      <c r="E26" s="2">
        <v>584757</v>
      </c>
      <c r="F26" s="2">
        <v>3061151</v>
      </c>
      <c r="G26" s="2">
        <v>2421946</v>
      </c>
      <c r="H26" s="2">
        <v>90145872</v>
      </c>
      <c r="I26" s="1" t="s">
        <v>87</v>
      </c>
    </row>
    <row r="27" spans="1:9" x14ac:dyDescent="0.2">
      <c r="A27" s="8" t="s">
        <v>166</v>
      </c>
      <c r="B27" s="2">
        <v>1781013</v>
      </c>
      <c r="C27" s="2">
        <v>269039</v>
      </c>
      <c r="D27" s="2">
        <v>1456207</v>
      </c>
      <c r="E27" s="2">
        <v>5250222</v>
      </c>
      <c r="F27" s="2">
        <v>1731882</v>
      </c>
      <c r="G27" s="2">
        <v>3237218</v>
      </c>
      <c r="H27" s="2">
        <v>4431040</v>
      </c>
      <c r="I27" s="1" t="s">
        <v>88</v>
      </c>
    </row>
    <row r="28" spans="1:9" x14ac:dyDescent="0.2">
      <c r="A28" s="8" t="s">
        <v>167</v>
      </c>
      <c r="B28" s="2">
        <v>5392285</v>
      </c>
      <c r="C28" s="2">
        <v>8848580</v>
      </c>
      <c r="D28" s="2">
        <v>3017247</v>
      </c>
      <c r="E28" s="2">
        <v>1165239</v>
      </c>
      <c r="F28" s="2">
        <v>5330880</v>
      </c>
      <c r="G28" s="2">
        <v>1375481</v>
      </c>
      <c r="H28" s="2">
        <v>30234995</v>
      </c>
      <c r="I28" s="1" t="s">
        <v>89</v>
      </c>
    </row>
    <row r="29" spans="1:9" x14ac:dyDescent="0.2">
      <c r="A29" s="8" t="s">
        <v>168</v>
      </c>
      <c r="B29" s="1">
        <v>0</v>
      </c>
      <c r="C29" s="1">
        <v>0</v>
      </c>
      <c r="D29" s="2">
        <v>118498</v>
      </c>
      <c r="E29" s="2">
        <v>4440</v>
      </c>
      <c r="F29" s="1">
        <v>0</v>
      </c>
      <c r="G29" s="1">
        <v>0</v>
      </c>
      <c r="H29" s="2">
        <v>3303049</v>
      </c>
      <c r="I29" s="1" t="s">
        <v>90</v>
      </c>
    </row>
    <row r="30" spans="1:9" x14ac:dyDescent="0.2">
      <c r="A30" s="8" t="s">
        <v>169</v>
      </c>
      <c r="B30" s="2">
        <v>12763808</v>
      </c>
      <c r="C30" s="2">
        <v>2492153</v>
      </c>
      <c r="D30" s="2">
        <v>4651766</v>
      </c>
      <c r="E30" s="2">
        <v>1749040</v>
      </c>
      <c r="F30" s="2">
        <v>2796248</v>
      </c>
      <c r="G30" s="2">
        <v>1542322</v>
      </c>
      <c r="H30" s="2">
        <v>24693124</v>
      </c>
      <c r="I30" s="1" t="s">
        <v>91</v>
      </c>
    </row>
    <row r="31" spans="1:9" x14ac:dyDescent="0.2">
      <c r="A31" s="8" t="s">
        <v>170</v>
      </c>
      <c r="B31" s="2">
        <v>3348336</v>
      </c>
      <c r="C31" s="2">
        <v>462013</v>
      </c>
      <c r="D31" s="2">
        <v>435766</v>
      </c>
      <c r="E31" s="2">
        <v>309787</v>
      </c>
      <c r="F31" s="2">
        <v>0</v>
      </c>
      <c r="G31" s="2">
        <v>623</v>
      </c>
      <c r="H31" s="2">
        <v>0</v>
      </c>
      <c r="I31" s="1" t="s">
        <v>92</v>
      </c>
    </row>
    <row r="32" spans="1:9" x14ac:dyDescent="0.2">
      <c r="A32" s="8" t="s">
        <v>171</v>
      </c>
      <c r="B32" s="2">
        <v>0</v>
      </c>
      <c r="C32" s="2">
        <v>0</v>
      </c>
      <c r="D32" s="2">
        <v>0</v>
      </c>
      <c r="E32" s="2">
        <v>94688</v>
      </c>
      <c r="F32" s="1">
        <v>0</v>
      </c>
      <c r="G32" s="2">
        <v>0</v>
      </c>
      <c r="H32" s="2">
        <v>0</v>
      </c>
      <c r="I32" s="1" t="s">
        <v>93</v>
      </c>
    </row>
    <row r="33" spans="1:9" x14ac:dyDescent="0.2">
      <c r="A33" s="8" t="s">
        <v>172</v>
      </c>
      <c r="B33" s="2">
        <v>4868983</v>
      </c>
      <c r="C33" s="2">
        <v>1192985</v>
      </c>
      <c r="D33" s="2">
        <v>827570</v>
      </c>
      <c r="E33" s="2">
        <v>774163</v>
      </c>
      <c r="F33" s="2">
        <v>983215</v>
      </c>
      <c r="G33" s="2">
        <v>74468</v>
      </c>
      <c r="H33" s="2">
        <v>10155955</v>
      </c>
      <c r="I33" s="1" t="s">
        <v>94</v>
      </c>
    </row>
    <row r="34" spans="1:9" x14ac:dyDescent="0.2">
      <c r="A34" s="8" t="s">
        <v>173</v>
      </c>
      <c r="B34" s="2">
        <v>28154425</v>
      </c>
      <c r="C34" s="2">
        <v>13264770</v>
      </c>
      <c r="D34" s="2">
        <v>10507054</v>
      </c>
      <c r="E34" s="2">
        <v>9347579</v>
      </c>
      <c r="F34" s="2">
        <v>10842225</v>
      </c>
      <c r="G34" s="2">
        <v>6230112</v>
      </c>
      <c r="H34" s="2">
        <v>72818163</v>
      </c>
      <c r="I34" s="1" t="s">
        <v>95</v>
      </c>
    </row>
    <row r="35" spans="1:9" x14ac:dyDescent="0.2">
      <c r="A35" s="8" t="s">
        <v>230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6925586</v>
      </c>
      <c r="I35" s="1" t="s">
        <v>233</v>
      </c>
    </row>
    <row r="36" spans="1:9" x14ac:dyDescent="0.2">
      <c r="A36" s="8" t="s">
        <v>174</v>
      </c>
      <c r="B36" s="2">
        <v>28154425</v>
      </c>
      <c r="C36" s="2">
        <v>13264770</v>
      </c>
      <c r="D36" s="2">
        <v>10507054</v>
      </c>
      <c r="E36" s="2">
        <v>9347579</v>
      </c>
      <c r="F36" s="2">
        <v>10842225</v>
      </c>
      <c r="G36" s="2">
        <v>6230112</v>
      </c>
      <c r="H36" s="2">
        <v>79743749</v>
      </c>
      <c r="I36" s="1" t="s">
        <v>96</v>
      </c>
    </row>
    <row r="37" spans="1:9" x14ac:dyDescent="0.2">
      <c r="A37" s="8" t="s">
        <v>175</v>
      </c>
      <c r="B37" s="2">
        <v>100679348</v>
      </c>
      <c r="C37" s="2">
        <v>33102861</v>
      </c>
      <c r="D37" s="2">
        <v>29559370</v>
      </c>
      <c r="E37" s="2">
        <v>9932336</v>
      </c>
      <c r="F37" s="2">
        <v>13903376</v>
      </c>
      <c r="G37" s="2">
        <v>8652058</v>
      </c>
      <c r="H37" s="2">
        <v>169889621</v>
      </c>
      <c r="I37" s="1" t="s">
        <v>97</v>
      </c>
    </row>
    <row r="38" spans="1:9" x14ac:dyDescent="0.2">
      <c r="A38" s="8" t="s">
        <v>176</v>
      </c>
      <c r="B38" s="2">
        <v>23558305</v>
      </c>
      <c r="C38" s="2">
        <v>4000000</v>
      </c>
      <c r="D38" s="2">
        <v>10000000</v>
      </c>
      <c r="E38" s="2">
        <v>6000000</v>
      </c>
      <c r="F38" s="2">
        <v>11615912</v>
      </c>
      <c r="G38" s="2">
        <v>4000000</v>
      </c>
      <c r="H38" s="2">
        <v>32700000</v>
      </c>
      <c r="I38" s="1" t="s">
        <v>98</v>
      </c>
    </row>
    <row r="39" spans="1:9" x14ac:dyDescent="0.2">
      <c r="A39" s="8" t="s">
        <v>177</v>
      </c>
      <c r="B39" s="2">
        <v>-5200355</v>
      </c>
      <c r="C39" s="2">
        <v>5250416</v>
      </c>
      <c r="D39" s="2">
        <v>6538974</v>
      </c>
      <c r="E39" s="2">
        <v>930515</v>
      </c>
      <c r="F39" s="2">
        <v>-4978405</v>
      </c>
      <c r="G39" s="2">
        <v>2333508</v>
      </c>
      <c r="H39" s="2">
        <v>8004591</v>
      </c>
      <c r="I39" s="1" t="s">
        <v>99</v>
      </c>
    </row>
    <row r="40" spans="1:9" x14ac:dyDescent="0.2">
      <c r="A40" s="8" t="s">
        <v>178</v>
      </c>
      <c r="B40" s="1">
        <v>0</v>
      </c>
      <c r="C40" s="2">
        <v>1345417</v>
      </c>
      <c r="D40" s="1">
        <v>0</v>
      </c>
      <c r="E40" s="1">
        <v>0</v>
      </c>
      <c r="F40" s="1">
        <v>0</v>
      </c>
      <c r="G40" s="1">
        <v>0</v>
      </c>
      <c r="H40" s="2">
        <v>8544694</v>
      </c>
      <c r="I40" s="1" t="s">
        <v>100</v>
      </c>
    </row>
    <row r="41" spans="1:9" x14ac:dyDescent="0.2">
      <c r="A41" s="8" t="s">
        <v>179</v>
      </c>
      <c r="B41" s="2">
        <v>640651</v>
      </c>
      <c r="C41" s="2">
        <v>1839425</v>
      </c>
      <c r="D41" s="2">
        <v>7573833</v>
      </c>
      <c r="E41" s="2">
        <v>1518451</v>
      </c>
      <c r="F41" s="2">
        <v>743150</v>
      </c>
      <c r="G41" s="2">
        <v>1000000</v>
      </c>
      <c r="H41" s="2">
        <v>6876183</v>
      </c>
      <c r="I41" s="1" t="s">
        <v>101</v>
      </c>
    </row>
    <row r="42" spans="1:9" x14ac:dyDescent="0.2">
      <c r="A42" s="8" t="s">
        <v>180</v>
      </c>
      <c r="B42" s="1">
        <v>0</v>
      </c>
      <c r="C42" s="2">
        <v>262500</v>
      </c>
      <c r="D42" s="2">
        <v>2155018</v>
      </c>
      <c r="E42" s="2">
        <v>605772</v>
      </c>
      <c r="F42" s="2">
        <v>1002</v>
      </c>
      <c r="G42" s="1">
        <v>0</v>
      </c>
      <c r="H42" s="1">
        <v>0</v>
      </c>
      <c r="I42" s="1" t="s">
        <v>102</v>
      </c>
    </row>
    <row r="43" spans="1:9" x14ac:dyDescent="0.2">
      <c r="A43" s="8" t="s">
        <v>181</v>
      </c>
      <c r="B43" s="1">
        <v>0</v>
      </c>
      <c r="C43" s="1">
        <v>0</v>
      </c>
      <c r="D43" s="2">
        <v>659271</v>
      </c>
      <c r="E43" s="1">
        <v>0</v>
      </c>
      <c r="F43" s="1">
        <v>0</v>
      </c>
      <c r="G43" s="2">
        <v>-110829</v>
      </c>
      <c r="H43" s="1">
        <v>0</v>
      </c>
      <c r="I43" s="1" t="s">
        <v>103</v>
      </c>
    </row>
    <row r="44" spans="1:9" x14ac:dyDescent="0.2">
      <c r="A44" s="8" t="s">
        <v>182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2">
        <v>-810688</v>
      </c>
      <c r="I44" s="1" t="s">
        <v>104</v>
      </c>
    </row>
    <row r="45" spans="1:9" x14ac:dyDescent="0.2">
      <c r="A45" s="8" t="s">
        <v>183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2">
        <v>-2463786</v>
      </c>
      <c r="I45" s="1" t="s">
        <v>105</v>
      </c>
    </row>
    <row r="46" spans="1:9" x14ac:dyDescent="0.2">
      <c r="A46" s="8" t="s">
        <v>184</v>
      </c>
      <c r="B46" s="2">
        <v>18998601</v>
      </c>
      <c r="C46" s="2">
        <v>12697758</v>
      </c>
      <c r="D46" s="2">
        <v>26927096</v>
      </c>
      <c r="E46" s="2">
        <v>9054738</v>
      </c>
      <c r="F46" s="2">
        <v>7381659</v>
      </c>
      <c r="G46" s="2">
        <v>7222679</v>
      </c>
      <c r="H46" s="2">
        <v>52850994</v>
      </c>
      <c r="I46" s="1" t="s">
        <v>106</v>
      </c>
    </row>
    <row r="47" spans="1:9" x14ac:dyDescent="0.2">
      <c r="A47" s="8" t="s">
        <v>185</v>
      </c>
      <c r="B47" s="2">
        <v>0</v>
      </c>
      <c r="C47" s="2">
        <v>0</v>
      </c>
      <c r="D47" s="2">
        <v>0</v>
      </c>
      <c r="E47" s="2">
        <v>0</v>
      </c>
      <c r="F47" s="1">
        <v>0</v>
      </c>
      <c r="G47" s="1">
        <v>0</v>
      </c>
      <c r="H47" s="2">
        <v>3591701</v>
      </c>
      <c r="I47" s="1" t="s">
        <v>107</v>
      </c>
    </row>
    <row r="48" spans="1:9" x14ac:dyDescent="0.2">
      <c r="A48" s="8" t="s">
        <v>186</v>
      </c>
      <c r="B48" s="2">
        <v>18998601</v>
      </c>
      <c r="C48" s="2">
        <v>12697758</v>
      </c>
      <c r="D48" s="2">
        <v>26927096</v>
      </c>
      <c r="E48" s="2">
        <v>9054738</v>
      </c>
      <c r="F48" s="2">
        <v>7381659</v>
      </c>
      <c r="G48" s="2">
        <v>7222679</v>
      </c>
      <c r="H48" s="2">
        <v>56442695</v>
      </c>
      <c r="I48" s="1" t="s">
        <v>108</v>
      </c>
    </row>
    <row r="49" spans="1:9" x14ac:dyDescent="0.2">
      <c r="A49" s="8" t="s">
        <v>187</v>
      </c>
      <c r="B49" s="2">
        <v>8905125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1" t="s">
        <v>109</v>
      </c>
    </row>
    <row r="50" spans="1:9" x14ac:dyDescent="0.2">
      <c r="A50" s="8" t="s">
        <v>188</v>
      </c>
      <c r="B50" s="2">
        <v>14666355</v>
      </c>
      <c r="C50" s="1">
        <v>0</v>
      </c>
      <c r="D50" s="2">
        <v>0</v>
      </c>
      <c r="E50" s="1">
        <v>0</v>
      </c>
      <c r="F50" s="1">
        <v>0</v>
      </c>
      <c r="G50" s="1">
        <v>0</v>
      </c>
      <c r="H50" s="1">
        <v>0</v>
      </c>
      <c r="I50" s="1" t="s">
        <v>110</v>
      </c>
    </row>
    <row r="51" spans="1:9" x14ac:dyDescent="0.2">
      <c r="A51" s="8" t="s">
        <v>189</v>
      </c>
      <c r="B51" s="2">
        <v>0</v>
      </c>
      <c r="C51" s="1">
        <v>0</v>
      </c>
      <c r="D51" s="2">
        <v>0</v>
      </c>
      <c r="E51" s="1">
        <v>0</v>
      </c>
      <c r="F51" s="1">
        <v>0</v>
      </c>
      <c r="G51" s="1">
        <v>0</v>
      </c>
      <c r="H51" s="2">
        <v>4597269</v>
      </c>
      <c r="I51" s="1" t="s">
        <v>111</v>
      </c>
    </row>
    <row r="52" spans="1:9" x14ac:dyDescent="0.2">
      <c r="A52" s="8" t="s">
        <v>190</v>
      </c>
      <c r="B52" s="2">
        <v>21684240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2">
        <v>56720000</v>
      </c>
      <c r="I52" s="1" t="s">
        <v>112</v>
      </c>
    </row>
    <row r="53" spans="1:9" x14ac:dyDescent="0.2">
      <c r="A53" s="8" t="s">
        <v>191</v>
      </c>
      <c r="B53" s="2">
        <v>0</v>
      </c>
      <c r="C53" s="2">
        <v>4885675</v>
      </c>
      <c r="D53" s="1">
        <v>0</v>
      </c>
      <c r="E53" s="1">
        <v>0</v>
      </c>
      <c r="F53" s="1">
        <v>0</v>
      </c>
      <c r="G53" s="1">
        <v>0</v>
      </c>
      <c r="H53" s="2">
        <v>0</v>
      </c>
      <c r="I53" s="1" t="s">
        <v>113</v>
      </c>
    </row>
    <row r="54" spans="1:9" x14ac:dyDescent="0.2">
      <c r="A54" s="8" t="s">
        <v>150</v>
      </c>
      <c r="B54" s="1">
        <v>0</v>
      </c>
      <c r="C54" s="2">
        <v>0</v>
      </c>
      <c r="D54" s="1">
        <v>0</v>
      </c>
      <c r="E54" s="1">
        <v>0</v>
      </c>
      <c r="F54" s="1">
        <v>0</v>
      </c>
      <c r="G54" s="1">
        <v>0</v>
      </c>
      <c r="H54" s="2">
        <v>4791422</v>
      </c>
      <c r="I54" s="1" t="s">
        <v>114</v>
      </c>
    </row>
    <row r="55" spans="1:9" x14ac:dyDescent="0.2">
      <c r="A55" s="8" t="s">
        <v>192</v>
      </c>
      <c r="B55" s="1">
        <v>0</v>
      </c>
      <c r="C55" s="2">
        <v>0</v>
      </c>
      <c r="D55" s="1">
        <v>0</v>
      </c>
      <c r="E55" s="1">
        <v>0</v>
      </c>
      <c r="F55" s="1">
        <v>0</v>
      </c>
      <c r="G55" s="1">
        <v>0</v>
      </c>
      <c r="H55" s="2">
        <v>3908259</v>
      </c>
      <c r="I55" s="1" t="s">
        <v>115</v>
      </c>
    </row>
    <row r="56" spans="1:9" x14ac:dyDescent="0.2">
      <c r="A56" s="8" t="s">
        <v>193</v>
      </c>
      <c r="B56" s="1">
        <v>0</v>
      </c>
      <c r="C56" s="2">
        <v>37820</v>
      </c>
      <c r="D56" s="1">
        <v>0</v>
      </c>
      <c r="E56" s="1">
        <v>0</v>
      </c>
      <c r="F56" s="1">
        <v>0</v>
      </c>
      <c r="G56" s="1">
        <v>0</v>
      </c>
      <c r="H56" s="2">
        <v>0</v>
      </c>
      <c r="I56" s="1" t="s">
        <v>116</v>
      </c>
    </row>
    <row r="57" spans="1:9" x14ac:dyDescent="0.2">
      <c r="A57" s="8" t="s">
        <v>194</v>
      </c>
      <c r="B57" s="2">
        <v>45255720</v>
      </c>
      <c r="C57" s="2">
        <v>4923495</v>
      </c>
      <c r="D57" s="1">
        <v>0</v>
      </c>
      <c r="E57" s="1">
        <v>0</v>
      </c>
      <c r="F57" s="1">
        <v>0</v>
      </c>
      <c r="G57" s="1">
        <v>0</v>
      </c>
      <c r="H57" s="2">
        <v>70016950</v>
      </c>
      <c r="I57" s="1" t="s">
        <v>117</v>
      </c>
    </row>
    <row r="58" spans="1:9" x14ac:dyDescent="0.2">
      <c r="A58" s="8" t="s">
        <v>195</v>
      </c>
      <c r="B58" s="2">
        <v>23273464</v>
      </c>
      <c r="C58" s="2">
        <v>3431982</v>
      </c>
      <c r="D58" s="2">
        <v>2175295</v>
      </c>
      <c r="E58" s="2">
        <v>425948</v>
      </c>
      <c r="F58" s="2">
        <v>3473248</v>
      </c>
      <c r="G58" s="2">
        <v>277728</v>
      </c>
      <c r="H58" s="2">
        <v>10606886</v>
      </c>
      <c r="I58" s="1" t="s">
        <v>118</v>
      </c>
    </row>
    <row r="59" spans="1:9" x14ac:dyDescent="0.2">
      <c r="A59" s="8" t="s">
        <v>196</v>
      </c>
      <c r="B59" s="2">
        <v>0</v>
      </c>
      <c r="C59" s="2">
        <v>0</v>
      </c>
      <c r="D59" s="2">
        <v>51655</v>
      </c>
      <c r="E59" s="2">
        <v>39825</v>
      </c>
      <c r="F59" s="2">
        <v>0</v>
      </c>
      <c r="G59" s="2">
        <v>30349</v>
      </c>
      <c r="H59" s="2">
        <v>1209919</v>
      </c>
      <c r="I59" s="1" t="s">
        <v>119</v>
      </c>
    </row>
    <row r="60" spans="1:9" x14ac:dyDescent="0.2">
      <c r="A60" s="8" t="s">
        <v>197</v>
      </c>
      <c r="B60" s="1">
        <v>0</v>
      </c>
      <c r="C60" s="2">
        <v>190193</v>
      </c>
      <c r="D60" s="2">
        <v>0</v>
      </c>
      <c r="E60" s="2">
        <v>122914</v>
      </c>
      <c r="F60" s="2">
        <v>48000</v>
      </c>
      <c r="G60" s="2">
        <v>102004</v>
      </c>
      <c r="H60" s="2">
        <v>0</v>
      </c>
      <c r="I60" s="1" t="s">
        <v>120</v>
      </c>
    </row>
    <row r="61" spans="1:9" x14ac:dyDescent="0.2">
      <c r="A61" s="8" t="s">
        <v>198</v>
      </c>
      <c r="B61" s="1">
        <v>0</v>
      </c>
      <c r="C61" s="2">
        <v>5224526</v>
      </c>
      <c r="D61" s="1">
        <v>0</v>
      </c>
      <c r="E61" s="2">
        <v>0</v>
      </c>
      <c r="F61" s="2">
        <v>0</v>
      </c>
      <c r="G61" s="2">
        <v>0</v>
      </c>
      <c r="H61" s="2">
        <v>19224884</v>
      </c>
      <c r="I61" s="1" t="s">
        <v>121</v>
      </c>
    </row>
    <row r="62" spans="1:9" x14ac:dyDescent="0.2">
      <c r="A62" s="8" t="s">
        <v>199</v>
      </c>
      <c r="B62" s="2">
        <v>9969716</v>
      </c>
      <c r="C62" s="2">
        <v>5670656</v>
      </c>
      <c r="D62" s="1">
        <v>0</v>
      </c>
      <c r="E62" s="1">
        <v>0</v>
      </c>
      <c r="F62" s="2">
        <v>2334003</v>
      </c>
      <c r="G62" s="1">
        <v>0</v>
      </c>
      <c r="H62" s="1">
        <v>0</v>
      </c>
      <c r="I62" s="1" t="s">
        <v>122</v>
      </c>
    </row>
    <row r="63" spans="1:9" x14ac:dyDescent="0.2">
      <c r="A63" s="8" t="s">
        <v>200</v>
      </c>
      <c r="B63" s="2">
        <v>0</v>
      </c>
      <c r="C63" s="2">
        <v>0</v>
      </c>
      <c r="D63" s="2">
        <v>405324</v>
      </c>
      <c r="E63" s="2">
        <v>46105</v>
      </c>
      <c r="F63" s="2">
        <v>0</v>
      </c>
      <c r="G63" s="2">
        <v>71968</v>
      </c>
      <c r="H63" s="2">
        <v>621193</v>
      </c>
      <c r="I63" s="1" t="s">
        <v>123</v>
      </c>
    </row>
    <row r="64" spans="1:9" x14ac:dyDescent="0.2">
      <c r="A64" s="8" t="s">
        <v>201</v>
      </c>
      <c r="B64" s="1">
        <v>0</v>
      </c>
      <c r="C64" s="2">
        <v>0</v>
      </c>
      <c r="D64" s="2">
        <v>0</v>
      </c>
      <c r="E64" s="2">
        <v>0</v>
      </c>
      <c r="F64" s="1">
        <v>0</v>
      </c>
      <c r="G64" s="2">
        <v>0</v>
      </c>
      <c r="H64" s="2">
        <v>907385</v>
      </c>
      <c r="I64" s="1" t="s">
        <v>124</v>
      </c>
    </row>
    <row r="65" spans="1:9" x14ac:dyDescent="0.2">
      <c r="A65" s="8" t="s">
        <v>202</v>
      </c>
      <c r="B65" s="2">
        <v>3181847</v>
      </c>
      <c r="C65" s="2">
        <v>964251</v>
      </c>
      <c r="D65" s="1">
        <v>0</v>
      </c>
      <c r="E65" s="2">
        <v>242806</v>
      </c>
      <c r="F65" s="2">
        <v>666466</v>
      </c>
      <c r="G65" s="2">
        <v>947330</v>
      </c>
      <c r="H65" s="2">
        <v>10410430</v>
      </c>
      <c r="I65" s="1" t="s">
        <v>125</v>
      </c>
    </row>
    <row r="66" spans="1:9" x14ac:dyDescent="0.2">
      <c r="A66" s="8" t="s">
        <v>231</v>
      </c>
      <c r="B66" s="2">
        <v>0</v>
      </c>
      <c r="C66" s="2">
        <v>0</v>
      </c>
      <c r="D66" s="1">
        <v>0</v>
      </c>
      <c r="E66" s="2">
        <v>0</v>
      </c>
      <c r="F66" s="2">
        <v>0</v>
      </c>
      <c r="G66" s="2">
        <v>0</v>
      </c>
      <c r="H66" s="2">
        <v>449279</v>
      </c>
      <c r="I66" s="1" t="s">
        <v>234</v>
      </c>
    </row>
    <row r="67" spans="1:9" x14ac:dyDescent="0.2">
      <c r="A67" s="8" t="s">
        <v>203</v>
      </c>
      <c r="B67" s="2">
        <v>36425027</v>
      </c>
      <c r="C67" s="2">
        <v>15481608</v>
      </c>
      <c r="D67" s="2">
        <v>2632274</v>
      </c>
      <c r="E67" s="2">
        <v>877598</v>
      </c>
      <c r="F67" s="2">
        <v>6521717</v>
      </c>
      <c r="G67" s="2">
        <v>1429379</v>
      </c>
      <c r="H67" s="2">
        <v>43429976</v>
      </c>
      <c r="I67" s="1" t="s">
        <v>126</v>
      </c>
    </row>
    <row r="68" spans="1:9" x14ac:dyDescent="0.2">
      <c r="A68" s="8" t="s">
        <v>204</v>
      </c>
      <c r="B68" s="2">
        <v>81680747</v>
      </c>
      <c r="C68" s="2">
        <v>20405103</v>
      </c>
      <c r="D68" s="2">
        <v>2632274</v>
      </c>
      <c r="E68" s="2">
        <v>877598</v>
      </c>
      <c r="F68" s="2">
        <v>6521717</v>
      </c>
      <c r="G68" s="2">
        <v>1429379</v>
      </c>
      <c r="H68" s="2">
        <v>113446926</v>
      </c>
      <c r="I68" s="1" t="s">
        <v>127</v>
      </c>
    </row>
    <row r="69" spans="1:9" x14ac:dyDescent="0.2">
      <c r="A69" s="8" t="s">
        <v>205</v>
      </c>
      <c r="B69" s="30">
        <v>100679348</v>
      </c>
      <c r="C69" s="30">
        <v>33102861</v>
      </c>
      <c r="D69" s="30">
        <v>29559370</v>
      </c>
      <c r="E69" s="30">
        <v>9932336</v>
      </c>
      <c r="F69" s="30">
        <v>13903376</v>
      </c>
      <c r="G69" s="30">
        <v>8652058</v>
      </c>
      <c r="H69" s="30">
        <v>169889621</v>
      </c>
      <c r="I69" s="1" t="s">
        <v>128</v>
      </c>
    </row>
    <row r="70" spans="1:9" x14ac:dyDescent="0.2">
      <c r="A70" t="s">
        <v>151</v>
      </c>
      <c r="B70" s="29"/>
      <c r="C70" s="29"/>
      <c r="D70" s="29"/>
      <c r="E70" s="29"/>
      <c r="F70" s="29"/>
      <c r="G70" s="29"/>
      <c r="H70" s="29"/>
      <c r="I70" t="s">
        <v>151</v>
      </c>
    </row>
    <row r="71" spans="1:9" x14ac:dyDescent="0.2">
      <c r="A71" s="9" t="s">
        <v>16</v>
      </c>
      <c r="B71" s="29"/>
      <c r="C71" s="29"/>
      <c r="D71" s="29"/>
      <c r="E71" s="29"/>
      <c r="F71" s="29"/>
      <c r="G71" s="29"/>
      <c r="H71" s="29"/>
      <c r="I71" s="7" t="s">
        <v>17</v>
      </c>
    </row>
    <row r="72" spans="1:9" x14ac:dyDescent="0.2">
      <c r="A72" s="8" t="s">
        <v>206</v>
      </c>
      <c r="B72" s="31">
        <v>60780707</v>
      </c>
      <c r="C72" s="31">
        <v>30094645</v>
      </c>
      <c r="D72" s="31">
        <v>12236954</v>
      </c>
      <c r="E72" s="31">
        <v>11143685</v>
      </c>
      <c r="F72" s="31">
        <v>15009291</v>
      </c>
      <c r="G72" s="31">
        <v>6872944</v>
      </c>
      <c r="H72" s="34">
        <v>160610773</v>
      </c>
      <c r="I72" s="1" t="s">
        <v>129</v>
      </c>
    </row>
    <row r="73" spans="1:9" x14ac:dyDescent="0.2">
      <c r="A73" s="8" t="s">
        <v>207</v>
      </c>
      <c r="B73" s="2">
        <v>58536066</v>
      </c>
      <c r="C73" s="2">
        <v>25159795</v>
      </c>
      <c r="D73" s="2">
        <v>7737056</v>
      </c>
      <c r="E73" s="2">
        <v>9813721</v>
      </c>
      <c r="F73" s="2">
        <v>11571084</v>
      </c>
      <c r="G73" s="2">
        <v>4822089</v>
      </c>
      <c r="H73" s="35">
        <v>119206204</v>
      </c>
      <c r="I73" s="1" t="s">
        <v>130</v>
      </c>
    </row>
    <row r="74" spans="1:9" x14ac:dyDescent="0.2">
      <c r="A74" s="8" t="s">
        <v>208</v>
      </c>
      <c r="B74" s="2">
        <v>43301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 t="s">
        <v>131</v>
      </c>
    </row>
    <row r="75" spans="1:9" x14ac:dyDescent="0.2">
      <c r="A75" s="8" t="s">
        <v>209</v>
      </c>
      <c r="B75" s="2">
        <v>2287942</v>
      </c>
      <c r="C75" s="2">
        <v>4934850</v>
      </c>
      <c r="D75" s="2">
        <v>4499898</v>
      </c>
      <c r="E75" s="2">
        <v>1329964</v>
      </c>
      <c r="F75" s="2">
        <v>3438207</v>
      </c>
      <c r="G75" s="2">
        <v>2050855</v>
      </c>
      <c r="H75" s="35">
        <v>41404569</v>
      </c>
      <c r="I75" s="1" t="s">
        <v>132</v>
      </c>
    </row>
    <row r="76" spans="1:9" x14ac:dyDescent="0.2">
      <c r="A76" s="8" t="s">
        <v>210</v>
      </c>
      <c r="B76" s="2">
        <v>-39222</v>
      </c>
      <c r="C76" s="2">
        <v>1580014</v>
      </c>
      <c r="D76" s="2">
        <v>783966</v>
      </c>
      <c r="E76" s="2">
        <v>260234</v>
      </c>
      <c r="F76" s="2">
        <v>37630</v>
      </c>
      <c r="G76" s="2">
        <v>236144</v>
      </c>
      <c r="H76" s="35">
        <v>28993</v>
      </c>
      <c r="I76" s="1" t="s">
        <v>133</v>
      </c>
    </row>
    <row r="77" spans="1:9" x14ac:dyDescent="0.2">
      <c r="A77" s="8" t="s">
        <v>211</v>
      </c>
      <c r="B77" s="2">
        <v>1050786</v>
      </c>
      <c r="C77" s="2">
        <v>2355822</v>
      </c>
      <c r="D77" s="2">
        <v>1085947</v>
      </c>
      <c r="E77" s="2">
        <v>644119</v>
      </c>
      <c r="F77" s="2">
        <v>900645</v>
      </c>
      <c r="G77" s="2">
        <v>619474</v>
      </c>
      <c r="H77" s="35">
        <v>10232107</v>
      </c>
      <c r="I77" s="1" t="s">
        <v>134</v>
      </c>
    </row>
    <row r="78" spans="1:9" x14ac:dyDescent="0.2">
      <c r="A78" s="8" t="s">
        <v>212</v>
      </c>
      <c r="B78" s="2">
        <v>2258511</v>
      </c>
      <c r="C78" s="2">
        <v>1747169</v>
      </c>
      <c r="D78" s="2">
        <v>1387772</v>
      </c>
      <c r="E78" s="2">
        <v>526386</v>
      </c>
      <c r="F78" s="2">
        <v>1304826</v>
      </c>
      <c r="G78" s="2">
        <v>344890</v>
      </c>
      <c r="H78" s="35">
        <v>16779400</v>
      </c>
      <c r="I78" s="1" t="s">
        <v>135</v>
      </c>
    </row>
    <row r="79" spans="1:9" x14ac:dyDescent="0.2">
      <c r="A79" s="8" t="s">
        <v>213</v>
      </c>
      <c r="B79" s="2">
        <v>0</v>
      </c>
      <c r="C79" s="2">
        <v>0</v>
      </c>
      <c r="D79" s="2">
        <v>0</v>
      </c>
      <c r="E79" s="2">
        <v>0</v>
      </c>
      <c r="F79" s="2">
        <v>75756</v>
      </c>
      <c r="G79" s="2">
        <v>0</v>
      </c>
      <c r="H79" s="2">
        <v>0</v>
      </c>
      <c r="I79" s="1" t="s">
        <v>136</v>
      </c>
    </row>
    <row r="80" spans="1:9" x14ac:dyDescent="0.2">
      <c r="A80" s="8" t="s">
        <v>214</v>
      </c>
      <c r="B80" s="2">
        <v>12000</v>
      </c>
      <c r="C80" s="2">
        <v>200000</v>
      </c>
      <c r="D80" s="2">
        <v>206166</v>
      </c>
      <c r="E80" s="1">
        <v>0</v>
      </c>
      <c r="F80" s="2">
        <v>114166</v>
      </c>
      <c r="G80" s="1">
        <v>0</v>
      </c>
      <c r="H80" s="35">
        <v>2098103</v>
      </c>
      <c r="I80" s="1" t="s">
        <v>137</v>
      </c>
    </row>
    <row r="81" spans="1:9" x14ac:dyDescent="0.2">
      <c r="A81" s="8" t="s">
        <v>215</v>
      </c>
      <c r="B81" s="2">
        <v>-1072577</v>
      </c>
      <c r="C81" s="2">
        <v>2211873</v>
      </c>
      <c r="D81" s="2">
        <v>2603979</v>
      </c>
      <c r="E81" s="2">
        <v>419693</v>
      </c>
      <c r="F81" s="2">
        <v>1080444</v>
      </c>
      <c r="G81" s="2">
        <v>1322635</v>
      </c>
      <c r="H81" s="35">
        <v>12323952</v>
      </c>
      <c r="I81" s="1" t="s">
        <v>138</v>
      </c>
    </row>
    <row r="82" spans="1:9" x14ac:dyDescent="0.2">
      <c r="A82" s="8" t="s">
        <v>216</v>
      </c>
      <c r="B82" s="2">
        <v>412522</v>
      </c>
      <c r="C82" s="2">
        <v>1091051</v>
      </c>
      <c r="D82" s="2">
        <v>0</v>
      </c>
      <c r="E82" s="2">
        <v>0</v>
      </c>
      <c r="F82" s="2">
        <v>259117</v>
      </c>
      <c r="G82" s="2">
        <v>1581</v>
      </c>
      <c r="H82" s="35">
        <v>7868865</v>
      </c>
      <c r="I82" s="1" t="s">
        <v>139</v>
      </c>
    </row>
    <row r="83" spans="1:9" x14ac:dyDescent="0.2">
      <c r="A83" s="8" t="s">
        <v>217</v>
      </c>
      <c r="B83" s="2">
        <v>-412522</v>
      </c>
      <c r="C83" s="2">
        <v>-1091051</v>
      </c>
      <c r="D83" s="1">
        <v>0</v>
      </c>
      <c r="E83" s="1">
        <v>0</v>
      </c>
      <c r="F83" s="2">
        <v>-259117</v>
      </c>
      <c r="G83" s="2">
        <v>-1581</v>
      </c>
      <c r="H83" s="35">
        <v>-7868865</v>
      </c>
      <c r="I83" s="1" t="s">
        <v>140</v>
      </c>
    </row>
    <row r="84" spans="1:9" x14ac:dyDescent="0.2">
      <c r="A84" s="8" t="s">
        <v>218</v>
      </c>
      <c r="B84" s="2">
        <v>-1485099</v>
      </c>
      <c r="C84" s="2">
        <v>1120822</v>
      </c>
      <c r="D84" s="2">
        <v>2603979</v>
      </c>
      <c r="E84" s="2">
        <v>419693</v>
      </c>
      <c r="F84" s="2">
        <v>821327</v>
      </c>
      <c r="G84" s="2">
        <v>1321054</v>
      </c>
      <c r="H84" s="35">
        <v>4455087</v>
      </c>
      <c r="I84" s="1" t="s">
        <v>141</v>
      </c>
    </row>
    <row r="85" spans="1:9" x14ac:dyDescent="0.2">
      <c r="A85" s="8" t="s">
        <v>219</v>
      </c>
      <c r="B85" s="2">
        <v>0</v>
      </c>
      <c r="C85" s="2">
        <v>229289</v>
      </c>
      <c r="D85" s="2">
        <v>454356</v>
      </c>
      <c r="E85" s="2">
        <v>77060</v>
      </c>
      <c r="F85" s="2">
        <v>162784</v>
      </c>
      <c r="G85" s="2">
        <v>100869</v>
      </c>
      <c r="H85" s="35">
        <v>991769</v>
      </c>
      <c r="I85" s="1" t="s">
        <v>142</v>
      </c>
    </row>
    <row r="86" spans="1:9" x14ac:dyDescent="0.2">
      <c r="A86" s="8" t="s">
        <v>220</v>
      </c>
      <c r="B86" s="2">
        <v>-1485099</v>
      </c>
      <c r="C86" s="2">
        <v>891533</v>
      </c>
      <c r="D86" s="2">
        <v>2149623</v>
      </c>
      <c r="E86" s="2">
        <v>342633</v>
      </c>
      <c r="F86" s="2">
        <v>658543</v>
      </c>
      <c r="G86" s="2">
        <v>1220185</v>
      </c>
      <c r="H86" s="35">
        <v>3463318</v>
      </c>
      <c r="I86" s="1" t="s">
        <v>143</v>
      </c>
    </row>
    <row r="87" spans="1:9" x14ac:dyDescent="0.2">
      <c r="A87" s="8" t="s">
        <v>229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35">
        <v>-1411475</v>
      </c>
      <c r="I87" s="1" t="s">
        <v>228</v>
      </c>
    </row>
    <row r="88" spans="1:9" x14ac:dyDescent="0.2">
      <c r="A88" s="8" t="s">
        <v>221</v>
      </c>
      <c r="B88" s="2">
        <v>-1485099</v>
      </c>
      <c r="C88" s="2">
        <v>891533</v>
      </c>
      <c r="D88" s="2">
        <v>2149623</v>
      </c>
      <c r="E88" s="2">
        <v>342633</v>
      </c>
      <c r="F88" s="2">
        <v>658543</v>
      </c>
      <c r="G88" s="2">
        <v>1220185</v>
      </c>
      <c r="H88" s="36">
        <v>2051843</v>
      </c>
      <c r="I88" s="1" t="s">
        <v>144</v>
      </c>
    </row>
    <row r="89" spans="1:9" x14ac:dyDescent="0.2">
      <c r="A89" s="8" t="s">
        <v>222</v>
      </c>
      <c r="B89" s="2">
        <v>-1485099</v>
      </c>
      <c r="C89" s="2">
        <v>891533</v>
      </c>
      <c r="D89" s="2">
        <v>2149623</v>
      </c>
      <c r="E89" s="2">
        <v>342633</v>
      </c>
      <c r="F89" s="2">
        <v>658543</v>
      </c>
      <c r="G89" s="2">
        <v>1220185</v>
      </c>
      <c r="H89" s="36">
        <v>2546522</v>
      </c>
      <c r="I89" s="8" t="s">
        <v>145</v>
      </c>
    </row>
    <row r="90" spans="1:9" x14ac:dyDescent="0.2">
      <c r="A90" s="8" t="s">
        <v>223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37">
        <v>-494679</v>
      </c>
      <c r="I90" s="8" t="s">
        <v>152</v>
      </c>
    </row>
    <row r="91" spans="1:9" x14ac:dyDescent="0.2">
      <c r="A91" t="s">
        <v>151</v>
      </c>
      <c r="B91" s="28"/>
      <c r="C91" s="28"/>
      <c r="D91" s="28"/>
      <c r="E91" s="28"/>
      <c r="F91" s="28"/>
      <c r="G91" s="28"/>
      <c r="H91" s="33"/>
      <c r="I91" t="s">
        <v>151</v>
      </c>
    </row>
    <row r="92" spans="1:9" x14ac:dyDescent="0.2">
      <c r="A92" s="7" t="s">
        <v>18</v>
      </c>
      <c r="B92" s="28"/>
      <c r="C92" s="28"/>
      <c r="D92" s="28"/>
      <c r="E92" s="28"/>
      <c r="F92" s="28"/>
      <c r="G92" s="28"/>
      <c r="H92" s="29"/>
      <c r="I92" s="7" t="s">
        <v>19</v>
      </c>
    </row>
    <row r="93" spans="1:9" x14ac:dyDescent="0.2">
      <c r="A93" s="8" t="s">
        <v>232</v>
      </c>
      <c r="B93" s="31">
        <v>3322635</v>
      </c>
      <c r="C93" s="31">
        <v>1472929</v>
      </c>
      <c r="D93" s="31">
        <v>2397801</v>
      </c>
      <c r="E93" s="31">
        <v>1929395</v>
      </c>
      <c r="F93" s="31">
        <v>2399984</v>
      </c>
      <c r="G93" s="31">
        <v>588340</v>
      </c>
      <c r="H93" s="31">
        <v>4537555</v>
      </c>
      <c r="I93" s="1" t="s">
        <v>235</v>
      </c>
    </row>
    <row r="94" spans="1:9" x14ac:dyDescent="0.2">
      <c r="A94" s="8" t="s">
        <v>224</v>
      </c>
      <c r="B94" s="2">
        <v>-997229</v>
      </c>
      <c r="C94" s="2">
        <v>-1403342</v>
      </c>
      <c r="D94" s="2">
        <v>-1295345</v>
      </c>
      <c r="E94" s="2">
        <v>-22160</v>
      </c>
      <c r="F94" s="2">
        <v>-285952</v>
      </c>
      <c r="G94" s="2">
        <v>972966</v>
      </c>
      <c r="H94" s="2">
        <v>-21409916</v>
      </c>
      <c r="I94" s="1" t="s">
        <v>146</v>
      </c>
    </row>
    <row r="95" spans="1:9" x14ac:dyDescent="0.2">
      <c r="A95" s="8" t="s">
        <v>225</v>
      </c>
      <c r="B95" s="2">
        <v>-1028936</v>
      </c>
      <c r="C95" s="2">
        <v>-128279</v>
      </c>
      <c r="D95" s="2">
        <v>-1206554</v>
      </c>
      <c r="E95" s="2">
        <v>-718870</v>
      </c>
      <c r="F95" s="2">
        <v>-1180695</v>
      </c>
      <c r="G95" s="2">
        <v>-1207977</v>
      </c>
      <c r="H95" s="2">
        <v>18226206</v>
      </c>
      <c r="I95" s="1" t="s">
        <v>147</v>
      </c>
    </row>
    <row r="96" spans="1:9" x14ac:dyDescent="0.2">
      <c r="A96" s="1" t="s">
        <v>226</v>
      </c>
      <c r="B96" s="2">
        <v>484543</v>
      </c>
      <c r="C96" s="2">
        <v>327731</v>
      </c>
      <c r="D96" s="2">
        <v>1349841</v>
      </c>
      <c r="E96" s="2">
        <v>4121399</v>
      </c>
      <c r="F96" s="2">
        <v>798545</v>
      </c>
      <c r="G96" s="2">
        <v>2321236</v>
      </c>
      <c r="H96" s="2">
        <v>3077195</v>
      </c>
      <c r="I96" s="1" t="s">
        <v>148</v>
      </c>
    </row>
    <row r="97" spans="1:9" x14ac:dyDescent="0.2">
      <c r="A97" s="1" t="s">
        <v>227</v>
      </c>
      <c r="B97" s="2">
        <v>1781013</v>
      </c>
      <c r="C97" s="2">
        <v>269039</v>
      </c>
      <c r="D97" s="2">
        <v>1245743</v>
      </c>
      <c r="E97" s="2">
        <v>5309764</v>
      </c>
      <c r="F97" s="2">
        <v>1731882</v>
      </c>
      <c r="G97" s="2">
        <v>2674565</v>
      </c>
      <c r="H97" s="2">
        <v>4431040</v>
      </c>
      <c r="I97" s="1" t="s">
        <v>153</v>
      </c>
    </row>
  </sheetData>
  <pageMargins left="0.7" right="0.7" top="0.75" bottom="0.75" header="0.3" footer="0.3"/>
  <pageSetup scale="40" fitToWidth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2825F-93D1-4129-99A1-9E9DCFE463C3}">
  <dimension ref="A3:Z38"/>
  <sheetViews>
    <sheetView tabSelected="1" zoomScale="90" zoomScaleNormal="90" workbookViewId="0">
      <selection activeCell="I14" sqref="I14"/>
    </sheetView>
  </sheetViews>
  <sheetFormatPr defaultRowHeight="12.75" x14ac:dyDescent="0.2"/>
  <cols>
    <col min="1" max="1" width="47.28515625" customWidth="1"/>
    <col min="2" max="8" width="15.7109375" customWidth="1"/>
    <col min="9" max="9" width="38.42578125" bestFit="1" customWidth="1"/>
    <col min="10" max="10" width="12.140625" bestFit="1" customWidth="1"/>
    <col min="11" max="11" width="12.7109375" bestFit="1" customWidth="1"/>
    <col min="19" max="25" width="9.42578125" bestFit="1" customWidth="1"/>
    <col min="26" max="26" width="16.85546875" bestFit="1" customWidth="1"/>
  </cols>
  <sheetData>
    <row r="3" spans="1:26" ht="32.25" customHeight="1" x14ac:dyDescent="0.2">
      <c r="A3" s="11"/>
      <c r="B3" s="6" t="s">
        <v>8</v>
      </c>
      <c r="C3" s="6" t="s">
        <v>7</v>
      </c>
      <c r="D3" s="6" t="s">
        <v>9</v>
      </c>
      <c r="E3" s="6" t="s">
        <v>10</v>
      </c>
      <c r="F3" s="6" t="s">
        <v>11</v>
      </c>
      <c r="G3" s="6" t="s">
        <v>13</v>
      </c>
      <c r="H3" s="6" t="s">
        <v>12</v>
      </c>
      <c r="I3" s="11"/>
    </row>
    <row r="4" spans="1:26" ht="51" x14ac:dyDescent="0.2">
      <c r="A4" s="12" t="s">
        <v>20</v>
      </c>
      <c r="B4" s="6" t="s">
        <v>2</v>
      </c>
      <c r="C4" s="6" t="s">
        <v>1</v>
      </c>
      <c r="D4" s="6" t="s">
        <v>0</v>
      </c>
      <c r="E4" s="6" t="s">
        <v>6</v>
      </c>
      <c r="F4" s="6" t="s">
        <v>4</v>
      </c>
      <c r="G4" s="6" t="s">
        <v>3</v>
      </c>
      <c r="H4" s="6" t="s">
        <v>5</v>
      </c>
      <c r="I4" s="12" t="s">
        <v>21</v>
      </c>
    </row>
    <row r="5" spans="1:26" ht="15" x14ac:dyDescent="0.2">
      <c r="A5" s="13"/>
      <c r="B5" s="6">
        <v>141002</v>
      </c>
      <c r="C5" s="6">
        <v>141004</v>
      </c>
      <c r="D5" s="6">
        <v>141029</v>
      </c>
      <c r="E5" s="6">
        <v>141052</v>
      </c>
      <c r="F5" s="6">
        <v>141094</v>
      </c>
      <c r="G5" s="6">
        <v>141141</v>
      </c>
      <c r="H5" s="6">
        <v>141222</v>
      </c>
      <c r="I5" s="13"/>
    </row>
    <row r="6" spans="1:26" ht="14.25" x14ac:dyDescent="0.2">
      <c r="A6" s="14" t="s">
        <v>22</v>
      </c>
      <c r="B6" s="25">
        <v>1</v>
      </c>
      <c r="C6" s="25">
        <v>1</v>
      </c>
      <c r="D6" s="25">
        <v>1</v>
      </c>
      <c r="E6" s="25">
        <v>1</v>
      </c>
      <c r="F6" s="25">
        <v>1</v>
      </c>
      <c r="G6" s="25">
        <v>1</v>
      </c>
      <c r="H6" s="25">
        <v>1</v>
      </c>
      <c r="I6" s="16" t="s">
        <v>23</v>
      </c>
      <c r="J6" s="38"/>
      <c r="K6" s="38"/>
      <c r="L6" s="38"/>
      <c r="M6" s="38"/>
      <c r="N6" s="38"/>
      <c r="O6" s="38"/>
      <c r="P6" s="38"/>
    </row>
    <row r="7" spans="1:26" ht="14.25" x14ac:dyDescent="0.2">
      <c r="A7" s="14" t="s">
        <v>239</v>
      </c>
      <c r="B7" s="25">
        <v>0.27</v>
      </c>
      <c r="C7" s="25">
        <v>3.1</v>
      </c>
      <c r="D7" s="25">
        <v>2.95</v>
      </c>
      <c r="E7" s="25">
        <v>1.93</v>
      </c>
      <c r="F7" s="25">
        <v>0.7</v>
      </c>
      <c r="G7" s="25">
        <v>3.25</v>
      </c>
      <c r="H7" s="25">
        <v>4.9000000000000004</v>
      </c>
      <c r="I7" s="17" t="s">
        <v>238</v>
      </c>
      <c r="S7" s="27"/>
      <c r="T7" s="27"/>
      <c r="U7" s="27"/>
      <c r="V7" s="27"/>
      <c r="W7" s="27"/>
      <c r="X7" s="27"/>
      <c r="Y7" s="27"/>
      <c r="Z7" s="27"/>
    </row>
    <row r="8" spans="1:26" ht="14.25" x14ac:dyDescent="0.2">
      <c r="A8" s="14" t="s">
        <v>25</v>
      </c>
      <c r="B8" s="15">
        <v>4927068.05</v>
      </c>
      <c r="C8" s="15">
        <v>20836.63</v>
      </c>
      <c r="D8" s="15">
        <v>73745.45</v>
      </c>
      <c r="E8" s="15">
        <v>6097920.7999999998</v>
      </c>
      <c r="F8" s="15">
        <v>912321.84</v>
      </c>
      <c r="G8" s="15">
        <v>1575350.39</v>
      </c>
      <c r="H8" s="15">
        <v>73543.55</v>
      </c>
      <c r="I8" s="17" t="s">
        <v>26</v>
      </c>
      <c r="S8" s="27"/>
      <c r="T8" s="27"/>
      <c r="U8" s="27"/>
      <c r="V8" s="27"/>
      <c r="W8" s="27"/>
      <c r="X8" s="27"/>
      <c r="Y8" s="27"/>
      <c r="Z8" s="27"/>
    </row>
    <row r="9" spans="1:26" ht="14.25" x14ac:dyDescent="0.2">
      <c r="A9" s="14" t="s">
        <v>27</v>
      </c>
      <c r="B9" s="18">
        <v>15044339</v>
      </c>
      <c r="C9" s="18">
        <v>8866</v>
      </c>
      <c r="D9" s="18">
        <v>25444</v>
      </c>
      <c r="E9" s="18">
        <v>3138981</v>
      </c>
      <c r="F9" s="18">
        <v>1041882</v>
      </c>
      <c r="G9" s="18">
        <v>485257</v>
      </c>
      <c r="H9" s="18">
        <v>17346</v>
      </c>
      <c r="I9" s="17" t="s">
        <v>28</v>
      </c>
      <c r="S9" s="27"/>
      <c r="T9" s="27"/>
      <c r="U9" s="27"/>
      <c r="V9" s="27"/>
      <c r="W9" s="27"/>
      <c r="X9" s="27"/>
      <c r="Y9" s="27"/>
      <c r="Z9" s="27"/>
    </row>
    <row r="10" spans="1:26" ht="14.25" x14ac:dyDescent="0.2">
      <c r="A10" s="14" t="s">
        <v>29</v>
      </c>
      <c r="B10" s="18">
        <v>9749</v>
      </c>
      <c r="C10" s="18">
        <v>144</v>
      </c>
      <c r="D10" s="18">
        <v>10</v>
      </c>
      <c r="E10" s="18">
        <v>361</v>
      </c>
      <c r="F10" s="18">
        <v>2921</v>
      </c>
      <c r="G10" s="18">
        <v>201</v>
      </c>
      <c r="H10" s="18">
        <v>95</v>
      </c>
      <c r="I10" s="17" t="s">
        <v>30</v>
      </c>
      <c r="N10" s="32"/>
      <c r="O10" s="32"/>
      <c r="P10" s="32"/>
      <c r="Q10" s="32"/>
      <c r="S10" s="27"/>
      <c r="T10" s="27"/>
      <c r="U10" s="27"/>
      <c r="V10" s="27"/>
      <c r="W10" s="27"/>
      <c r="X10" s="27"/>
      <c r="Y10" s="27"/>
      <c r="Z10" s="27"/>
    </row>
    <row r="11" spans="1:26" ht="14.25" x14ac:dyDescent="0.2">
      <c r="A11" s="14" t="s">
        <v>31</v>
      </c>
      <c r="B11" s="15">
        <v>23558305</v>
      </c>
      <c r="C11" s="15">
        <v>4000000</v>
      </c>
      <c r="D11" s="15">
        <v>10000000</v>
      </c>
      <c r="E11" s="15">
        <v>6000000</v>
      </c>
      <c r="F11" s="15">
        <v>11615912</v>
      </c>
      <c r="G11" s="15">
        <v>4000000</v>
      </c>
      <c r="H11" s="15">
        <v>32700000</v>
      </c>
      <c r="I11" s="17" t="s">
        <v>32</v>
      </c>
      <c r="S11" s="27"/>
      <c r="T11" s="27"/>
      <c r="U11" s="27"/>
      <c r="V11" s="27"/>
      <c r="W11" s="27"/>
      <c r="X11" s="27"/>
      <c r="Y11" s="27"/>
      <c r="Z11" s="27"/>
    </row>
    <row r="12" spans="1:26" ht="14.25" x14ac:dyDescent="0.2">
      <c r="A12" s="14" t="s">
        <v>33</v>
      </c>
      <c r="B12" s="15">
        <v>6360742.3500000006</v>
      </c>
      <c r="C12" s="15">
        <v>12400000</v>
      </c>
      <c r="D12" s="15">
        <v>29500000</v>
      </c>
      <c r="E12" s="15">
        <v>11580000</v>
      </c>
      <c r="F12" s="15">
        <v>8131138.3999999994</v>
      </c>
      <c r="G12" s="15">
        <v>13000000</v>
      </c>
      <c r="H12" s="15">
        <v>160230000</v>
      </c>
      <c r="I12" s="17" t="s">
        <v>34</v>
      </c>
      <c r="S12" s="27"/>
      <c r="T12" s="27"/>
      <c r="U12" s="27"/>
      <c r="V12" s="27"/>
      <c r="W12" s="27"/>
      <c r="X12" s="27"/>
      <c r="Y12" s="27"/>
      <c r="Z12" s="27"/>
    </row>
    <row r="13" spans="1:26" ht="14.25" x14ac:dyDescent="0.2">
      <c r="A13" s="14" t="s">
        <v>35</v>
      </c>
      <c r="B13" s="19">
        <v>45657</v>
      </c>
      <c r="C13" s="19">
        <v>45657</v>
      </c>
      <c r="D13" s="19">
        <v>45657</v>
      </c>
      <c r="E13" s="19">
        <v>45657</v>
      </c>
      <c r="F13" s="19">
        <v>45657</v>
      </c>
      <c r="G13" s="19">
        <v>45657</v>
      </c>
      <c r="H13" s="19">
        <v>45657</v>
      </c>
      <c r="I13" s="17" t="s">
        <v>36</v>
      </c>
    </row>
    <row r="14" spans="1:26" ht="38.25" x14ac:dyDescent="0.2">
      <c r="A14" s="40" t="s">
        <v>240</v>
      </c>
      <c r="B14" s="32"/>
      <c r="C14" s="32"/>
      <c r="D14" s="32"/>
      <c r="E14" s="32"/>
      <c r="F14" s="32"/>
      <c r="G14" s="32"/>
      <c r="H14" s="32"/>
      <c r="I14" s="39" t="s">
        <v>241</v>
      </c>
    </row>
    <row r="15" spans="1:26" x14ac:dyDescent="0.2">
      <c r="B15" s="32"/>
      <c r="C15" s="32"/>
      <c r="D15" s="32"/>
      <c r="E15" s="32"/>
      <c r="F15" s="32"/>
      <c r="G15" s="32"/>
      <c r="H15" s="32"/>
    </row>
    <row r="16" spans="1:26" ht="15" x14ac:dyDescent="0.2">
      <c r="A16" s="20" t="s">
        <v>37</v>
      </c>
      <c r="B16" s="21"/>
      <c r="C16" s="21"/>
      <c r="D16" s="21"/>
      <c r="E16" s="21"/>
      <c r="F16" s="21"/>
      <c r="G16" s="21"/>
      <c r="H16" s="21"/>
      <c r="I16" s="22" t="s">
        <v>38</v>
      </c>
    </row>
    <row r="17" spans="1:14" ht="14.25" x14ac:dyDescent="0.2">
      <c r="A17" s="23" t="s">
        <v>39</v>
      </c>
      <c r="B17" s="24">
        <f>+B9*100/B11</f>
        <v>63.860023036462088</v>
      </c>
      <c r="C17" s="24">
        <f t="shared" ref="C17:H17" si="0">+C9*100/C11</f>
        <v>0.22165000000000001</v>
      </c>
      <c r="D17" s="24">
        <f t="shared" si="0"/>
        <v>0.25444</v>
      </c>
      <c r="E17" s="24">
        <f t="shared" si="0"/>
        <v>52.31635</v>
      </c>
      <c r="F17" s="24">
        <f t="shared" si="0"/>
        <v>8.9694377849969946</v>
      </c>
      <c r="G17" s="24">
        <f t="shared" si="0"/>
        <v>12.131425</v>
      </c>
      <c r="H17" s="24">
        <f t="shared" si="0"/>
        <v>5.3045871559633029E-2</v>
      </c>
      <c r="I17" s="16" t="s">
        <v>40</v>
      </c>
    </row>
    <row r="18" spans="1:14" ht="14.25" x14ac:dyDescent="0.2">
      <c r="A18" s="14" t="s">
        <v>41</v>
      </c>
      <c r="B18" s="25">
        <f>+'Annual Financial Data'!B89/'Financial Ratios'!B11</f>
        <v>-6.3039297606512862E-2</v>
      </c>
      <c r="C18" s="25">
        <f>+'Annual Financial Data'!C89/'Financial Ratios'!C11</f>
        <v>0.22288325</v>
      </c>
      <c r="D18" s="25">
        <f>+'Annual Financial Data'!D89/'Financial Ratios'!D11</f>
        <v>0.2149623</v>
      </c>
      <c r="E18" s="25">
        <f>+'Annual Financial Data'!E89/'Financial Ratios'!E11</f>
        <v>5.7105499999999997E-2</v>
      </c>
      <c r="F18" s="25">
        <f>+'Annual Financial Data'!F89/'Financial Ratios'!F11</f>
        <v>5.6693180871204944E-2</v>
      </c>
      <c r="G18" s="25">
        <f>+'Annual Financial Data'!G89/'Financial Ratios'!G11</f>
        <v>0.30504625000000002</v>
      </c>
      <c r="H18" s="25">
        <f>+'Annual Financial Data'!H89/'Financial Ratios'!H11</f>
        <v>7.7875290519877682E-2</v>
      </c>
      <c r="I18" s="17" t="s">
        <v>42</v>
      </c>
    </row>
    <row r="19" spans="1:14" ht="14.25" x14ac:dyDescent="0.2">
      <c r="A19" s="14" t="s">
        <v>43</v>
      </c>
      <c r="B19" s="25">
        <f>+'Annual Financial Data'!B46/'Financial Ratios'!B11</f>
        <v>0.80645025183263397</v>
      </c>
      <c r="C19" s="25">
        <f>+'Annual Financial Data'!C46/'Financial Ratios'!C11</f>
        <v>3.1744395000000001</v>
      </c>
      <c r="D19" s="25">
        <f>+'Annual Financial Data'!D46/'Financial Ratios'!D11</f>
        <v>2.6927096000000001</v>
      </c>
      <c r="E19" s="25">
        <f>+'Annual Financial Data'!E46/'Financial Ratios'!E11</f>
        <v>1.509123</v>
      </c>
      <c r="F19" s="25">
        <f>+'Annual Financial Data'!F46/'Financial Ratios'!F11</f>
        <v>0.63547821298921681</v>
      </c>
      <c r="G19" s="25">
        <f>+'Annual Financial Data'!G46/'Financial Ratios'!G11</f>
        <v>1.8056697500000001</v>
      </c>
      <c r="H19" s="25">
        <f>+'Annual Financial Data'!H46/'Financial Ratios'!H11</f>
        <v>1.6162383486238532</v>
      </c>
      <c r="I19" s="17" t="s">
        <v>44</v>
      </c>
    </row>
    <row r="20" spans="1:14" ht="14.25" x14ac:dyDescent="0.2">
      <c r="A20" s="14" t="s">
        <v>45</v>
      </c>
      <c r="B20" s="25" t="s">
        <v>24</v>
      </c>
      <c r="C20" s="25">
        <f>+C12/'Annual Financial Data'!C89</f>
        <v>13.908627050260618</v>
      </c>
      <c r="D20" s="25">
        <f>+D12/'Annual Financial Data'!D89</f>
        <v>13.723336603674225</v>
      </c>
      <c r="E20" s="25">
        <f>+E12/'Annual Financial Data'!E89</f>
        <v>33.797094850758683</v>
      </c>
      <c r="F20" s="25">
        <f>+F12/'Annual Financial Data'!F89</f>
        <v>12.347163966513955</v>
      </c>
      <c r="G20" s="25">
        <f>+G12/'Annual Financial Data'!G89</f>
        <v>10.65412212082594</v>
      </c>
      <c r="H20" s="25">
        <f>+H12/'Annual Financial Data'!H89</f>
        <v>62.921113581583036</v>
      </c>
      <c r="I20" s="17" t="s">
        <v>46</v>
      </c>
    </row>
    <row r="21" spans="1:14" ht="14.25" x14ac:dyDescent="0.2">
      <c r="A21" s="14" t="s">
        <v>47</v>
      </c>
      <c r="B21" s="25">
        <f>+B12/'Annual Financial Data'!B46</f>
        <v>0.33480056505213202</v>
      </c>
      <c r="C21" s="25">
        <f>+C12/'Annual Financial Data'!C46</f>
        <v>0.97655034849459255</v>
      </c>
      <c r="D21" s="25">
        <f>+D12/'Annual Financial Data'!D46</f>
        <v>1.0955507418995349</v>
      </c>
      <c r="E21" s="25">
        <f>+E12/'Annual Financial Data'!E46</f>
        <v>1.27888846701031</v>
      </c>
      <c r="F21" s="25">
        <f>+F12/'Annual Financial Data'!F46</f>
        <v>1.1015326500451998</v>
      </c>
      <c r="G21" s="25">
        <f>+G12/'Annual Financial Data'!G46</f>
        <v>1.7998861641227584</v>
      </c>
      <c r="H21" s="25">
        <f>+H12/'Annual Financial Data'!H46</f>
        <v>3.0317310588330657</v>
      </c>
      <c r="I21" s="17" t="s">
        <v>48</v>
      </c>
      <c r="L21" s="32"/>
      <c r="M21" s="32"/>
      <c r="N21" s="32"/>
    </row>
    <row r="22" spans="1:14" x14ac:dyDescent="0.2">
      <c r="B22" s="26"/>
      <c r="C22" s="26"/>
      <c r="D22" s="26"/>
      <c r="E22" s="26"/>
      <c r="F22" s="26"/>
      <c r="G22" s="26"/>
      <c r="H22" s="26"/>
    </row>
    <row r="23" spans="1:14" ht="14.25" x14ac:dyDescent="0.2">
      <c r="A23" s="14" t="s">
        <v>49</v>
      </c>
      <c r="B23" s="25">
        <f>+'Annual Financial Data'!B75*100/'Annual Financial Data'!B72</f>
        <v>3.7642569705548174</v>
      </c>
      <c r="C23" s="25">
        <f>+'Annual Financial Data'!C75*100/'Annual Financial Data'!C72</f>
        <v>16.397767775629188</v>
      </c>
      <c r="D23" s="25">
        <f>+'Annual Financial Data'!D75*100/'Annual Financial Data'!D72</f>
        <v>36.773023744307608</v>
      </c>
      <c r="E23" s="25">
        <f>+'Annual Financial Data'!E75*100/'Annual Financial Data'!E72</f>
        <v>11.93468767288379</v>
      </c>
      <c r="F23" s="25">
        <f>+'Annual Financial Data'!F75*100/'Annual Financial Data'!F72</f>
        <v>22.907191285717627</v>
      </c>
      <c r="G23" s="25">
        <f>+'Annual Financial Data'!G75*100/'Annual Financial Data'!G72</f>
        <v>29.839541832437455</v>
      </c>
      <c r="H23" s="25">
        <f>+'Annual Financial Data'!H75*100/'Annual Financial Data'!H72</f>
        <v>25.779446936601197</v>
      </c>
      <c r="I23" s="17" t="s">
        <v>50</v>
      </c>
    </row>
    <row r="24" spans="1:14" ht="14.25" x14ac:dyDescent="0.2">
      <c r="A24" s="14" t="s">
        <v>51</v>
      </c>
      <c r="B24" s="25">
        <f>+('Annual Financial Data'!B84+'Annual Financial Data'!B82)*100/'Annual Financial Data'!B72</f>
        <v>-1.7646668703606887</v>
      </c>
      <c r="C24" s="25">
        <f>+('Annual Financial Data'!C84+'Annual Financial Data'!C82)*100/'Annual Financial Data'!C72</f>
        <v>7.3497228493640643</v>
      </c>
      <c r="D24" s="25">
        <f>+('Annual Financial Data'!D84+'Annual Financial Data'!D82)*100/'Annual Financial Data'!D72</f>
        <v>21.279633804294761</v>
      </c>
      <c r="E24" s="25">
        <f>+('Annual Financial Data'!E84+'Annual Financial Data'!E82)*100/'Annual Financial Data'!E72</f>
        <v>3.7661958319891489</v>
      </c>
      <c r="F24" s="25">
        <f>+('Annual Financial Data'!F84+'Annual Financial Data'!F82)*100/'Annual Financial Data'!F72</f>
        <v>7.1985012483267861</v>
      </c>
      <c r="G24" s="25">
        <f>+('Annual Financial Data'!G84+'Annual Financial Data'!G82)*100/'Annual Financial Data'!G72</f>
        <v>19.244082303013091</v>
      </c>
      <c r="H24" s="25">
        <f>+('Annual Financial Data'!H84+'Annual Financial Data'!H82)*100/'Annual Financial Data'!H72</f>
        <v>7.6731789342673791</v>
      </c>
      <c r="I24" s="17" t="s">
        <v>52</v>
      </c>
    </row>
    <row r="25" spans="1:14" ht="14.25" x14ac:dyDescent="0.2">
      <c r="A25" s="14" t="s">
        <v>53</v>
      </c>
      <c r="B25" s="25">
        <f>+'Annual Financial Data'!B89*100/'Annual Financial Data'!B72</f>
        <v>-2.443372368143069</v>
      </c>
      <c r="C25" s="25">
        <f>+'Annual Financial Data'!C89*100/'Annual Financial Data'!C72</f>
        <v>2.9624306915732017</v>
      </c>
      <c r="D25" s="25">
        <f>+'Annual Financial Data'!D89*100/'Annual Financial Data'!D72</f>
        <v>17.566650981935538</v>
      </c>
      <c r="E25" s="25">
        <f>+'Annual Financial Data'!E89*100/'Annual Financial Data'!E72</f>
        <v>3.0746831052744223</v>
      </c>
      <c r="F25" s="25">
        <f>+'Annual Financial Data'!F89*100/'Annual Financial Data'!F72</f>
        <v>4.387569006424088</v>
      </c>
      <c r="G25" s="25">
        <f>+'Annual Financial Data'!G89*100/'Annual Financial Data'!G72</f>
        <v>17.753454705872766</v>
      </c>
      <c r="H25" s="25">
        <f>+'Annual Financial Data'!H89*100/'Annual Financial Data'!H72</f>
        <v>1.5855237805249838</v>
      </c>
      <c r="I25" s="17" t="s">
        <v>68</v>
      </c>
    </row>
    <row r="26" spans="1:14" ht="14.25" x14ac:dyDescent="0.2">
      <c r="A26" s="14" t="s">
        <v>54</v>
      </c>
      <c r="B26" s="25">
        <f>+'Annual Financial Data'!B89*100/'Annual Financial Data'!B37</f>
        <v>-1.4750780865207829</v>
      </c>
      <c r="C26" s="25">
        <f>+'Annual Financial Data'!C89*100/'Annual Financial Data'!C37</f>
        <v>2.6932203835795341</v>
      </c>
      <c r="D26" s="25">
        <f>+'Annual Financial Data'!D89*100/'Annual Financial Data'!D37</f>
        <v>7.2722219722544832</v>
      </c>
      <c r="E26" s="25">
        <f>+'Annual Financial Data'!E89*100/'Annual Financial Data'!E37</f>
        <v>3.4496718596712799</v>
      </c>
      <c r="F26" s="25">
        <f>+'Annual Financial Data'!F89*100/'Annual Financial Data'!F37</f>
        <v>4.7365690174817976</v>
      </c>
      <c r="G26" s="25">
        <f>+'Annual Financial Data'!G89*100/'Annual Financial Data'!G37</f>
        <v>14.102829638913654</v>
      </c>
      <c r="H26" s="25">
        <f>+'Annual Financial Data'!H89*100/'Annual Financial Data'!H37</f>
        <v>1.498927353543275</v>
      </c>
      <c r="I26" s="17" t="s">
        <v>55</v>
      </c>
    </row>
    <row r="27" spans="1:14" ht="14.25" x14ac:dyDescent="0.2">
      <c r="A27" s="14" t="s">
        <v>56</v>
      </c>
      <c r="B27" s="25">
        <f>+'Annual Financial Data'!B89*100/'Annual Financial Data'!B46</f>
        <v>-7.8168860959814888</v>
      </c>
      <c r="C27" s="25">
        <f>+'Annual Financial Data'!C89*100/'Annual Financial Data'!C46</f>
        <v>7.0211843697131417</v>
      </c>
      <c r="D27" s="25">
        <f>+'Annual Financial Data'!D89*100/'Annual Financial Data'!D46</f>
        <v>7.983122279506115</v>
      </c>
      <c r="E27" s="25">
        <f>+'Annual Financial Data'!E89*100/'Annual Financial Data'!E46</f>
        <v>3.7840189301998577</v>
      </c>
      <c r="F27" s="25">
        <f>+'Annual Financial Data'!F89*100/'Annual Financial Data'!F46</f>
        <v>8.9213413949357463</v>
      </c>
      <c r="G27" s="25">
        <f>+'Annual Financial Data'!G89*100/'Annual Financial Data'!G46</f>
        <v>16.893800762847139</v>
      </c>
      <c r="H27" s="25">
        <f>+'Annual Financial Data'!H89*100/'Annual Financial Data'!H46</f>
        <v>4.8183048364237013</v>
      </c>
      <c r="I27" s="17" t="s">
        <v>57</v>
      </c>
    </row>
    <row r="28" spans="1:14" x14ac:dyDescent="0.2">
      <c r="B28" s="26"/>
      <c r="C28" s="26"/>
      <c r="D28" s="26"/>
      <c r="E28" s="26"/>
      <c r="F28" s="26"/>
      <c r="G28" s="26"/>
      <c r="H28" s="26"/>
    </row>
    <row r="29" spans="1:14" ht="14.25" x14ac:dyDescent="0.2">
      <c r="A29" s="14" t="s">
        <v>58</v>
      </c>
      <c r="B29" s="25">
        <f>+'Annual Financial Data'!B68*100/'Annual Financial Data'!B37</f>
        <v>81.129594720855764</v>
      </c>
      <c r="C29" s="25">
        <f>+'Annual Financial Data'!C68*100/'Annual Financial Data'!C37</f>
        <v>61.64150887139332</v>
      </c>
      <c r="D29" s="25">
        <f>+'Annual Financial Data'!D68*100/'Annual Financial Data'!D37</f>
        <v>8.9050409396411361</v>
      </c>
      <c r="E29" s="25">
        <f>+'Annual Financial Data'!E68*100/'Annual Financial Data'!E37</f>
        <v>8.8357663292905109</v>
      </c>
      <c r="F29" s="25">
        <f>+'Annual Financial Data'!F68*100/'Annual Financial Data'!F37</f>
        <v>46.907434568409862</v>
      </c>
      <c r="G29" s="25">
        <f>+'Annual Financial Data'!G68*100/'Annual Financial Data'!G37</f>
        <v>16.52068213134956</v>
      </c>
      <c r="H29" s="25">
        <f>+'Annual Financial Data'!H68*100/'Annual Financial Data'!H37</f>
        <v>66.776843301098424</v>
      </c>
      <c r="I29" s="17" t="s">
        <v>59</v>
      </c>
    </row>
    <row r="30" spans="1:14" ht="14.25" x14ac:dyDescent="0.2">
      <c r="A30" s="14" t="s">
        <v>60</v>
      </c>
      <c r="B30" s="25">
        <f>+('Annual Financial Data'!B47+'Annual Financial Data'!B46)*100/'Annual Financial Data'!B37</f>
        <v>18.87040527914424</v>
      </c>
      <c r="C30" s="25">
        <f>+('Annual Financial Data'!C47+'Annual Financial Data'!C46)*100/'Annual Financial Data'!C37</f>
        <v>38.35849112860668</v>
      </c>
      <c r="D30" s="25">
        <f>+('Annual Financial Data'!D47+'Annual Financial Data'!D46)*100/'Annual Financial Data'!D37</f>
        <v>91.09495906035886</v>
      </c>
      <c r="E30" s="25">
        <f>+('Annual Financial Data'!E47+'Annual Financial Data'!E46)*100/'Annual Financial Data'!E37</f>
        <v>91.164233670709493</v>
      </c>
      <c r="F30" s="25">
        <f>+('Annual Financial Data'!F47+'Annual Financial Data'!F46)*100/'Annual Financial Data'!F37</f>
        <v>53.092565431590138</v>
      </c>
      <c r="G30" s="25">
        <f>+('Annual Financial Data'!G47+'Annual Financial Data'!G46)*100/'Annual Financial Data'!G37</f>
        <v>83.47931786865044</v>
      </c>
      <c r="H30" s="25">
        <f>+('Annual Financial Data'!H47+'Annual Financial Data'!H46)*100/'Annual Financial Data'!H37</f>
        <v>33.223156698901576</v>
      </c>
      <c r="I30" s="17" t="s">
        <v>61</v>
      </c>
    </row>
    <row r="31" spans="1:14" ht="14.25" x14ac:dyDescent="0.2">
      <c r="A31" s="14" t="s">
        <v>62</v>
      </c>
      <c r="B31" s="25">
        <f>+('Annual Financial Data'!B84+'Annual Financial Data'!B82)/'Annual Financial Data'!B82</f>
        <v>-2.6000479974401367</v>
      </c>
      <c r="C31" s="25">
        <f>+('Annual Financial Data'!C84+'Annual Financial Data'!C82)/'Annual Financial Data'!C82</f>
        <v>2.0272865338100603</v>
      </c>
      <c r="D31" s="25" t="s">
        <v>24</v>
      </c>
      <c r="E31" s="25" t="s">
        <v>24</v>
      </c>
      <c r="F31" s="25">
        <f>+('Annual Financial Data'!F84+'Annual Financial Data'!F82)/'Annual Financial Data'!F82</f>
        <v>4.1697148392425047</v>
      </c>
      <c r="G31" s="25">
        <f>+('Annual Financial Data'!G84+'Annual Financial Data'!G82)/'Annual Financial Data'!G82</f>
        <v>836.58127767235931</v>
      </c>
      <c r="H31" s="25">
        <f>+('Annual Financial Data'!H84+'Annual Financial Data'!H82)/'Annual Financial Data'!H82</f>
        <v>1.5661664039222938</v>
      </c>
      <c r="I31" s="17" t="s">
        <v>69</v>
      </c>
    </row>
    <row r="32" spans="1:14" x14ac:dyDescent="0.2">
      <c r="B32" s="26"/>
      <c r="C32" s="26"/>
      <c r="D32" s="26"/>
      <c r="E32" s="26"/>
      <c r="F32" s="26"/>
      <c r="G32" s="26"/>
      <c r="H32" s="26"/>
    </row>
    <row r="33" spans="1:9" ht="14.25" x14ac:dyDescent="0.2">
      <c r="A33" s="14" t="s">
        <v>63</v>
      </c>
      <c r="B33" s="25">
        <f>+'Annual Financial Data'!B72/'Annual Financial Data'!B37</f>
        <v>0.60370580667645957</v>
      </c>
      <c r="C33" s="25">
        <f>+'Annual Financial Data'!C72/'Annual Financial Data'!C37</f>
        <v>0.90912519615751641</v>
      </c>
      <c r="D33" s="25">
        <f>+'Annual Financial Data'!D72/'Annual Financial Data'!D37</f>
        <v>0.41397885002285234</v>
      </c>
      <c r="E33" s="25">
        <f>+'Annual Financial Data'!E72/'Annual Financial Data'!E37</f>
        <v>1.1219601310306055</v>
      </c>
      <c r="F33" s="25">
        <f>+'Annual Financial Data'!F72/'Annual Financial Data'!F37</f>
        <v>1.0795429110167201</v>
      </c>
      <c r="G33" s="25">
        <f>+'Annual Financial Data'!G72/'Annual Financial Data'!G37</f>
        <v>0.79437100398541016</v>
      </c>
      <c r="H33" s="25">
        <f>+'Annual Financial Data'!H72/'Annual Financial Data'!H37</f>
        <v>0.94538307905225127</v>
      </c>
      <c r="I33" s="17" t="s">
        <v>70</v>
      </c>
    </row>
    <row r="34" spans="1:9" ht="14.25" x14ac:dyDescent="0.2">
      <c r="A34" s="14" t="s">
        <v>64</v>
      </c>
      <c r="B34" s="25">
        <f>+'Annual Financial Data'!B72/('Annual Financial Data'!B14+'Annual Financial Data'!B15)</f>
        <v>0.83829765600882022</v>
      </c>
      <c r="C34" s="25">
        <f>+'Annual Financial Data'!C72/('Annual Financial Data'!C14+'Annual Financial Data'!C15)</f>
        <v>2.6176845530695596</v>
      </c>
      <c r="D34" s="25">
        <f>+'Annual Financial Data'!D72/('Annual Financial Data'!D14+'Annual Financial Data'!D15)</f>
        <v>1.8463549855242327</v>
      </c>
      <c r="E34" s="25">
        <f>+'Annual Financial Data'!E72/('Annual Financial Data'!E14+'Annual Financial Data'!E15)</f>
        <v>19.87257403830893</v>
      </c>
      <c r="F34" s="25">
        <f>+'Annual Financial Data'!F72/('Annual Financial Data'!F14+'Annual Financial Data'!F15)</f>
        <v>5.5097618429684081</v>
      </c>
      <c r="G34" s="25">
        <f>+'Annual Financial Data'!G72/('Annual Financial Data'!G14+'Annual Financial Data'!G15)</f>
        <v>5.5058122721413882</v>
      </c>
      <c r="H34" s="25">
        <f>+'Annual Financial Data'!H72/('Annual Financial Data'!H14+'Annual Financial Data'!H15)</f>
        <v>2.5369294017377149</v>
      </c>
      <c r="I34" s="17" t="s">
        <v>71</v>
      </c>
    </row>
    <row r="35" spans="1:9" ht="14.25" x14ac:dyDescent="0.2">
      <c r="A35" s="14" t="s">
        <v>65</v>
      </c>
      <c r="B35" s="25">
        <f>+'Annual Financial Data'!B72/'Financial Ratios'!B38</f>
        <v>-7.3490063963904921</v>
      </c>
      <c r="C35" s="25">
        <f>+'Annual Financial Data'!C72/'Financial Ratios'!C38</f>
        <v>-13.575482286030825</v>
      </c>
      <c r="D35" s="25">
        <f>+'Annual Financial Data'!D72/'Financial Ratios'!D38</f>
        <v>1.5539423323572215</v>
      </c>
      <c r="E35" s="25">
        <f>+'Annual Financial Data'!E72/'Financial Ratios'!E38</f>
        <v>1.3156682405781075</v>
      </c>
      <c r="F35" s="25">
        <f>+'Annual Financial Data'!F72/'Financial Ratios'!F38</f>
        <v>3.473964404185804</v>
      </c>
      <c r="G35" s="25">
        <f>+'Annual Financial Data'!G72/'Financial Ratios'!G38</f>
        <v>1.4316447092558573</v>
      </c>
      <c r="H35" s="25">
        <f>+'Annual Financial Data'!H72/'Financial Ratios'!H38</f>
        <v>4.4228610725743094</v>
      </c>
      <c r="I35" s="17" t="s">
        <v>72</v>
      </c>
    </row>
    <row r="36" spans="1:9" x14ac:dyDescent="0.2">
      <c r="B36" s="26"/>
      <c r="C36" s="26"/>
      <c r="D36" s="26"/>
      <c r="E36" s="26"/>
      <c r="F36" s="26"/>
      <c r="G36" s="26"/>
      <c r="H36" s="26"/>
    </row>
    <row r="37" spans="1:9" ht="14.25" x14ac:dyDescent="0.2">
      <c r="A37" s="14" t="s">
        <v>66</v>
      </c>
      <c r="B37" s="25">
        <f>+'Annual Financial Data'!B36/'Annual Financial Data'!B67</f>
        <v>0.77294177434652278</v>
      </c>
      <c r="C37" s="25">
        <f>+'Annual Financial Data'!C36/'Annual Financial Data'!C67</f>
        <v>0.85680828503085726</v>
      </c>
      <c r="D37" s="25">
        <f>+'Annual Financial Data'!D36/'Annual Financial Data'!D67</f>
        <v>3.9916262516744077</v>
      </c>
      <c r="E37" s="25">
        <f>+'Annual Financial Data'!E36/'Annual Financial Data'!E67</f>
        <v>10.651322131545422</v>
      </c>
      <c r="F37" s="25">
        <f>+'Annual Financial Data'!F36/'Annual Financial Data'!F67</f>
        <v>1.6624801413492796</v>
      </c>
      <c r="G37" s="25">
        <f>+'Annual Financial Data'!G36/'Annual Financial Data'!G67</f>
        <v>4.3586144752371485</v>
      </c>
      <c r="H37" s="25">
        <f>+'Annual Financial Data'!H36/'Annual Financial Data'!H67</f>
        <v>1.8361453619039532</v>
      </c>
      <c r="I37" s="17" t="s">
        <v>73</v>
      </c>
    </row>
    <row r="38" spans="1:9" ht="14.25" x14ac:dyDescent="0.2">
      <c r="A38" s="14" t="s">
        <v>67</v>
      </c>
      <c r="B38" s="25">
        <f>+'Annual Financial Data'!B36-'Annual Financial Data'!B67</f>
        <v>-8270602</v>
      </c>
      <c r="C38" s="25">
        <f>+'Annual Financial Data'!C36-'Annual Financial Data'!C67</f>
        <v>-2216838</v>
      </c>
      <c r="D38" s="25">
        <f>+'Annual Financial Data'!D36-'Annual Financial Data'!D67</f>
        <v>7874780</v>
      </c>
      <c r="E38" s="25">
        <f>+'Annual Financial Data'!E36-'Annual Financial Data'!E67</f>
        <v>8469981</v>
      </c>
      <c r="F38" s="25">
        <f>+'Annual Financial Data'!F36-'Annual Financial Data'!F67</f>
        <v>4320508</v>
      </c>
      <c r="G38" s="25">
        <f>+'Annual Financial Data'!G36-'Annual Financial Data'!G67</f>
        <v>4800733</v>
      </c>
      <c r="H38" s="25">
        <f>+'Annual Financial Data'!H36-'Annual Financial Data'!H67</f>
        <v>36313773</v>
      </c>
      <c r="I38" s="17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Muayyad Hassan</cp:lastModifiedBy>
  <cp:lastPrinted>2025-06-16T10:56:56Z</cp:lastPrinted>
  <dcterms:created xsi:type="dcterms:W3CDTF">2023-07-23T06:17:40Z</dcterms:created>
  <dcterms:modified xsi:type="dcterms:W3CDTF">2025-07-22T09:41:57Z</dcterms:modified>
</cp:coreProperties>
</file>